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75h576\Box Sync\Shooting Sports\Western Heritage Project\Championships\National\2018\Results\"/>
    </mc:Choice>
  </mc:AlternateContent>
  <xr:revisionPtr revIDLastSave="0" documentId="8_{F9F0C672-2291-4959-B3B9-3C8DF2C88A01}" xr6:coauthVersionLast="45" xr6:coauthVersionMax="45" xr10:uidLastSave="{00000000-0000-0000-0000-000000000000}"/>
  <bookViews>
    <workbookView xWindow="-120" yWindow="-120" windowWidth="25440" windowHeight="15390" firstSheet="9" activeTab="13" xr2:uid="{00000000-000D-0000-FFFF-FFFF00000000}"/>
  </bookViews>
  <sheets>
    <sheet name="Junior Division Shoot" sheetId="2" r:id="rId1"/>
    <sheet name="Intermediate Division Shoot" sheetId="1" r:id="rId2"/>
    <sheet name="Sr Rimfire Division Shoot " sheetId="3" r:id="rId3"/>
    <sheet name="Sr Central Fire Division Shoot" sheetId="4" r:id="rId4"/>
    <sheet name="Junior Interview" sheetId="6" r:id="rId5"/>
    <sheet name="Intermediate Interview" sheetId="7" r:id="rId6"/>
    <sheet name="Senior Interview" sheetId="8" r:id="rId7"/>
    <sheet name="Junior Test" sheetId="10" r:id="rId8"/>
    <sheet name="Intermediate Test" sheetId="11" r:id="rId9"/>
    <sheet name="Senior Test" sheetId="12" r:id="rId10"/>
    <sheet name="Junior Overall" sheetId="15" r:id="rId11"/>
    <sheet name="Intermediate Overall" sheetId="16" r:id="rId12"/>
    <sheet name="Sr Rimfire Overall" sheetId="17" r:id="rId13"/>
    <sheet name="Sr Central Fire Overall" sheetId="18" r:id="rId14"/>
    <sheet name="State Overall" sheetId="19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8" l="1"/>
  <c r="D37" i="8"/>
  <c r="M19" i="8"/>
  <c r="L24" i="8"/>
  <c r="M24" i="8" s="1"/>
  <c r="L25" i="8"/>
  <c r="M25" i="8" s="1"/>
  <c r="D23" i="8"/>
  <c r="M6" i="6" l="1"/>
  <c r="G48" i="1"/>
  <c r="G110" i="2"/>
  <c r="G62" i="2"/>
  <c r="G44" i="2"/>
  <c r="D9" i="19"/>
  <c r="D34" i="12"/>
  <c r="E17" i="18" s="1"/>
  <c r="L22" i="8"/>
  <c r="M22" i="8" s="1"/>
  <c r="D34" i="8"/>
  <c r="D17" i="18" l="1"/>
  <c r="G123" i="4"/>
  <c r="J123" i="4" s="1"/>
  <c r="G122" i="4"/>
  <c r="J122" i="4" s="1"/>
  <c r="G121" i="4"/>
  <c r="J121" i="4" s="1"/>
  <c r="G120" i="4"/>
  <c r="J120" i="4" s="1"/>
  <c r="G119" i="4"/>
  <c r="J119" i="4" s="1"/>
  <c r="G118" i="4"/>
  <c r="J118" i="4" s="1"/>
  <c r="G117" i="4"/>
  <c r="J117" i="4" s="1"/>
  <c r="G116" i="4"/>
  <c r="J116" i="4" s="1"/>
  <c r="G115" i="4"/>
  <c r="J115" i="4" s="1"/>
  <c r="K114" i="4"/>
  <c r="G114" i="4"/>
  <c r="J114" i="4" s="1"/>
  <c r="R9" i="6"/>
  <c r="R8" i="6"/>
  <c r="R7" i="6"/>
  <c r="S7" i="6" s="1"/>
  <c r="R6" i="6"/>
  <c r="R5" i="6"/>
  <c r="R4" i="6"/>
  <c r="L14" i="6"/>
  <c r="L13" i="6"/>
  <c r="L12" i="6"/>
  <c r="L11" i="6"/>
  <c r="L10" i="6"/>
  <c r="L9" i="6"/>
  <c r="L8" i="6"/>
  <c r="L7" i="6"/>
  <c r="L6" i="6"/>
  <c r="L5" i="6"/>
  <c r="L4" i="6"/>
  <c r="L4" i="7"/>
  <c r="L5" i="7"/>
  <c r="L6" i="7"/>
  <c r="L7" i="7"/>
  <c r="L8" i="7"/>
  <c r="M8" i="7" s="1"/>
  <c r="L9" i="7"/>
  <c r="L10" i="7"/>
  <c r="L11" i="7"/>
  <c r="G123" i="2"/>
  <c r="J123" i="2" s="1"/>
  <c r="G122" i="2"/>
  <c r="J122" i="2" s="1"/>
  <c r="G121" i="2"/>
  <c r="J121" i="2" s="1"/>
  <c r="G120" i="2"/>
  <c r="J120" i="2" s="1"/>
  <c r="G119" i="2"/>
  <c r="J119" i="2" s="1"/>
  <c r="G118" i="2"/>
  <c r="J118" i="2" s="1"/>
  <c r="G117" i="2"/>
  <c r="J117" i="2" s="1"/>
  <c r="G116" i="2"/>
  <c r="J116" i="2" s="1"/>
  <c r="G115" i="2"/>
  <c r="J115" i="2" s="1"/>
  <c r="K114" i="2"/>
  <c r="G114" i="2"/>
  <c r="J114" i="2" s="1"/>
  <c r="G124" i="2"/>
  <c r="J124" i="2" s="1"/>
  <c r="K124" i="2"/>
  <c r="D15" i="6"/>
  <c r="D15" i="10"/>
  <c r="E9" i="15" s="1"/>
  <c r="D8" i="11"/>
  <c r="E23" i="16" s="1"/>
  <c r="D8" i="7"/>
  <c r="G53" i="1"/>
  <c r="J53" i="1" s="1"/>
  <c r="G52" i="1"/>
  <c r="J52" i="1" s="1"/>
  <c r="G51" i="1"/>
  <c r="J51" i="1" s="1"/>
  <c r="G50" i="1"/>
  <c r="J50" i="1" s="1"/>
  <c r="G49" i="1"/>
  <c r="J49" i="1" s="1"/>
  <c r="J48" i="1"/>
  <c r="G47" i="1"/>
  <c r="J47" i="1" s="1"/>
  <c r="G46" i="1"/>
  <c r="J46" i="1" s="1"/>
  <c r="G45" i="1"/>
  <c r="J45" i="1" s="1"/>
  <c r="K44" i="1"/>
  <c r="G44" i="1"/>
  <c r="J44" i="1" s="1"/>
  <c r="D23" i="16" l="1"/>
  <c r="D9" i="15"/>
  <c r="M114" i="2"/>
  <c r="M114" i="4"/>
  <c r="O114" i="4" s="1"/>
  <c r="M44" i="1"/>
  <c r="O44" i="1" s="1"/>
  <c r="D18" i="10"/>
  <c r="G153" i="2"/>
  <c r="J153" i="2" s="1"/>
  <c r="G152" i="2"/>
  <c r="J152" i="2" s="1"/>
  <c r="G151" i="2"/>
  <c r="J151" i="2" s="1"/>
  <c r="G150" i="2"/>
  <c r="J150" i="2" s="1"/>
  <c r="G149" i="2"/>
  <c r="J149" i="2" s="1"/>
  <c r="G148" i="2"/>
  <c r="J148" i="2" s="1"/>
  <c r="G147" i="2"/>
  <c r="J147" i="2" s="1"/>
  <c r="G146" i="2"/>
  <c r="J146" i="2" s="1"/>
  <c r="G145" i="2"/>
  <c r="J145" i="2" s="1"/>
  <c r="K144" i="2"/>
  <c r="G144" i="2"/>
  <c r="J144" i="2" s="1"/>
  <c r="G164" i="2"/>
  <c r="J164" i="2" s="1"/>
  <c r="K164" i="2"/>
  <c r="R21" i="8"/>
  <c r="S21" i="8" s="1"/>
  <c r="R20" i="8"/>
  <c r="S20" i="8" s="1"/>
  <c r="R19" i="8"/>
  <c r="S19" i="8" s="1"/>
  <c r="R18" i="8"/>
  <c r="S18" i="8" s="1"/>
  <c r="R17" i="8"/>
  <c r="S17" i="8" s="1"/>
  <c r="R16" i="8"/>
  <c r="S16" i="8" s="1"/>
  <c r="R15" i="8"/>
  <c r="S15" i="8" s="1"/>
  <c r="R14" i="8"/>
  <c r="S14" i="8" s="1"/>
  <c r="R13" i="8"/>
  <c r="S13" i="8" s="1"/>
  <c r="R12" i="8"/>
  <c r="S12" i="8" s="1"/>
  <c r="R11" i="8"/>
  <c r="S11" i="8" s="1"/>
  <c r="R10" i="8"/>
  <c r="S10" i="8" s="1"/>
  <c r="R9" i="8"/>
  <c r="S9" i="8" s="1"/>
  <c r="R8" i="8"/>
  <c r="S8" i="8" s="1"/>
  <c r="R7" i="8"/>
  <c r="S7" i="8" s="1"/>
  <c r="R6" i="8"/>
  <c r="S6" i="8" s="1"/>
  <c r="R5" i="8"/>
  <c r="S5" i="8" s="1"/>
  <c r="R4" i="8"/>
  <c r="S4" i="8" s="1"/>
  <c r="L23" i="8"/>
  <c r="M23" i="8" s="1"/>
  <c r="L21" i="8"/>
  <c r="M21" i="8" s="1"/>
  <c r="L20" i="8"/>
  <c r="M20" i="8" s="1"/>
  <c r="L18" i="8"/>
  <c r="M18" i="8" s="1"/>
  <c r="L17" i="8"/>
  <c r="M17" i="8" s="1"/>
  <c r="L16" i="8"/>
  <c r="M16" i="8" s="1"/>
  <c r="L15" i="8"/>
  <c r="M15" i="8" s="1"/>
  <c r="L14" i="8"/>
  <c r="M14" i="8" s="1"/>
  <c r="L13" i="8"/>
  <c r="M13" i="8" s="1"/>
  <c r="L12" i="8"/>
  <c r="M12" i="8" s="1"/>
  <c r="L11" i="8"/>
  <c r="M11" i="8" s="1"/>
  <c r="L10" i="8"/>
  <c r="M10" i="8" s="1"/>
  <c r="L9" i="8"/>
  <c r="M9" i="8" s="1"/>
  <c r="L8" i="8"/>
  <c r="M8" i="8" s="1"/>
  <c r="L7" i="8"/>
  <c r="M7" i="8" s="1"/>
  <c r="L6" i="8"/>
  <c r="M6" i="8" s="1"/>
  <c r="L5" i="8"/>
  <c r="M5" i="8" s="1"/>
  <c r="L4" i="8"/>
  <c r="M4" i="8" s="1"/>
  <c r="R7" i="7"/>
  <c r="S7" i="7" s="1"/>
  <c r="T7" i="7" s="1"/>
  <c r="R6" i="7"/>
  <c r="R5" i="7"/>
  <c r="S5" i="7" s="1"/>
  <c r="R4" i="7"/>
  <c r="S4" i="7" s="1"/>
  <c r="S6" i="7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M10" i="7"/>
  <c r="M9" i="7"/>
  <c r="M5" i="7"/>
  <c r="M4" i="7"/>
  <c r="M11" i="7"/>
  <c r="M7" i="7"/>
  <c r="M6" i="7"/>
  <c r="S9" i="6"/>
  <c r="S4" i="6"/>
  <c r="S8" i="6"/>
  <c r="S6" i="6"/>
  <c r="T6" i="6" s="1"/>
  <c r="S5" i="6"/>
  <c r="M13" i="6"/>
  <c r="M12" i="6"/>
  <c r="M11" i="6"/>
  <c r="M9" i="6"/>
  <c r="M8" i="6"/>
  <c r="M7" i="6"/>
  <c r="M5" i="6"/>
  <c r="M4" i="6"/>
  <c r="M14" i="6"/>
  <c r="M10" i="6"/>
  <c r="N10" i="6" s="1"/>
  <c r="D18" i="6"/>
  <c r="D42" i="8"/>
  <c r="D41" i="8"/>
  <c r="D40" i="8"/>
  <c r="D39" i="8"/>
  <c r="D38" i="8"/>
  <c r="D36" i="8"/>
  <c r="D35" i="8"/>
  <c r="D33" i="8"/>
  <c r="D32" i="8"/>
  <c r="D31" i="8"/>
  <c r="D30" i="8"/>
  <c r="D29" i="8"/>
  <c r="D28" i="8"/>
  <c r="D27" i="8"/>
  <c r="D26" i="8"/>
  <c r="D25" i="8"/>
  <c r="D24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41" i="12"/>
  <c r="E19" i="18" s="1"/>
  <c r="D40" i="12"/>
  <c r="E11" i="17" s="1"/>
  <c r="D39" i="12"/>
  <c r="E18" i="17" s="1"/>
  <c r="D38" i="12"/>
  <c r="D37" i="12"/>
  <c r="D36" i="12"/>
  <c r="E12" i="18" s="1"/>
  <c r="D35" i="12"/>
  <c r="D33" i="12"/>
  <c r="E25" i="17" s="1"/>
  <c r="D32" i="12"/>
  <c r="E7" i="18" s="1"/>
  <c r="D31" i="12"/>
  <c r="E24" i="17" s="1"/>
  <c r="D30" i="12"/>
  <c r="E9" i="17" s="1"/>
  <c r="D29" i="12"/>
  <c r="E17" i="17" s="1"/>
  <c r="D28" i="12"/>
  <c r="E6" i="18" s="1"/>
  <c r="D27" i="12"/>
  <c r="D26" i="12"/>
  <c r="D25" i="12"/>
  <c r="E5" i="17" s="1"/>
  <c r="D24" i="12"/>
  <c r="E16" i="17" s="1"/>
  <c r="D23" i="12"/>
  <c r="D22" i="12"/>
  <c r="D21" i="12"/>
  <c r="E23" i="17" s="1"/>
  <c r="D20" i="12"/>
  <c r="E15" i="17" s="1"/>
  <c r="D19" i="12"/>
  <c r="D18" i="12"/>
  <c r="E15" i="18" s="1"/>
  <c r="D17" i="12"/>
  <c r="E14" i="18" s="1"/>
  <c r="D16" i="12"/>
  <c r="E21" i="17" s="1"/>
  <c r="D15" i="12"/>
  <c r="D14" i="12"/>
  <c r="D13" i="12"/>
  <c r="E5" i="18" s="1"/>
  <c r="D12" i="12"/>
  <c r="E14" i="17" s="1"/>
  <c r="D11" i="12"/>
  <c r="D10" i="12"/>
  <c r="D9" i="12"/>
  <c r="E19" i="17" s="1"/>
  <c r="D8" i="12"/>
  <c r="E12" i="17" s="1"/>
  <c r="D7" i="12"/>
  <c r="E13" i="17" s="1"/>
  <c r="D6" i="12"/>
  <c r="D5" i="12"/>
  <c r="E4" i="17" s="1"/>
  <c r="D4" i="12"/>
  <c r="N24" i="8" l="1"/>
  <c r="E37" i="8"/>
  <c r="E23" i="8"/>
  <c r="N23" i="8"/>
  <c r="N7" i="7"/>
  <c r="N11" i="8"/>
  <c r="E13" i="18"/>
  <c r="E34" i="12"/>
  <c r="T6" i="8"/>
  <c r="O114" i="2"/>
  <c r="C9" i="15" s="1"/>
  <c r="F9" i="15" s="1"/>
  <c r="C17" i="18"/>
  <c r="F17" i="18" s="1"/>
  <c r="N5" i="7"/>
  <c r="N13" i="7"/>
  <c r="N17" i="7"/>
  <c r="N11" i="7"/>
  <c r="N9" i="7"/>
  <c r="N14" i="7"/>
  <c r="N18" i="7"/>
  <c r="T4" i="7"/>
  <c r="N12" i="7"/>
  <c r="N10" i="7"/>
  <c r="N15" i="7"/>
  <c r="N19" i="7"/>
  <c r="T5" i="7"/>
  <c r="N6" i="7"/>
  <c r="N4" i="7"/>
  <c r="N16" i="7"/>
  <c r="T6" i="7"/>
  <c r="N8" i="7"/>
  <c r="N7" i="6"/>
  <c r="N12" i="6"/>
  <c r="N14" i="6"/>
  <c r="N8" i="6"/>
  <c r="N13" i="6"/>
  <c r="T8" i="6"/>
  <c r="N4" i="6"/>
  <c r="N9" i="6"/>
  <c r="N5" i="6"/>
  <c r="T4" i="6"/>
  <c r="N6" i="6"/>
  <c r="N11" i="6"/>
  <c r="T5" i="6"/>
  <c r="T9" i="6"/>
  <c r="T7" i="6"/>
  <c r="E7" i="8"/>
  <c r="T18" i="8"/>
  <c r="E11" i="8"/>
  <c r="E15" i="8"/>
  <c r="E19" i="8"/>
  <c r="E27" i="8"/>
  <c r="E30" i="8"/>
  <c r="E35" i="8"/>
  <c r="E39" i="8"/>
  <c r="N8" i="8"/>
  <c r="N12" i="8"/>
  <c r="N16" i="8"/>
  <c r="N25" i="8"/>
  <c r="T10" i="8"/>
  <c r="T14" i="8"/>
  <c r="E4" i="8"/>
  <c r="E34" i="8"/>
  <c r="E8" i="8"/>
  <c r="E12" i="8"/>
  <c r="E16" i="8"/>
  <c r="E20" i="8"/>
  <c r="E24" i="8"/>
  <c r="E28" i="8"/>
  <c r="E31" i="8"/>
  <c r="E36" i="8"/>
  <c r="E40" i="8"/>
  <c r="N4" i="8"/>
  <c r="N22" i="8"/>
  <c r="N17" i="8"/>
  <c r="N13" i="8"/>
  <c r="T7" i="8"/>
  <c r="T11" i="8"/>
  <c r="T15" i="8"/>
  <c r="T19" i="8"/>
  <c r="E5" i="8"/>
  <c r="E9" i="8"/>
  <c r="E13" i="8"/>
  <c r="E17" i="8"/>
  <c r="E21" i="8"/>
  <c r="E25" i="8"/>
  <c r="E29" i="8"/>
  <c r="E32" i="8"/>
  <c r="E41" i="8"/>
  <c r="N5" i="8"/>
  <c r="N20" i="8"/>
  <c r="N6" i="8"/>
  <c r="N10" i="8"/>
  <c r="N14" i="8"/>
  <c r="N18" i="8"/>
  <c r="T4" i="8"/>
  <c r="T8" i="8"/>
  <c r="T12" i="8"/>
  <c r="T16" i="8"/>
  <c r="T20" i="8"/>
  <c r="D6" i="18"/>
  <c r="E6" i="8"/>
  <c r="E10" i="8"/>
  <c r="E18" i="8"/>
  <c r="E22" i="8"/>
  <c r="E26" i="8"/>
  <c r="E33" i="8"/>
  <c r="E38" i="8"/>
  <c r="E42" i="8"/>
  <c r="N9" i="8"/>
  <c r="N21" i="8"/>
  <c r="N7" i="8"/>
  <c r="N15" i="8"/>
  <c r="N19" i="8"/>
  <c r="T5" i="8"/>
  <c r="T9" i="8"/>
  <c r="T13" i="8"/>
  <c r="T17" i="8"/>
  <c r="T21" i="8"/>
  <c r="D7" i="18"/>
  <c r="D18" i="17"/>
  <c r="D14" i="18"/>
  <c r="D19" i="17"/>
  <c r="E14" i="8"/>
  <c r="D27" i="17"/>
  <c r="D14" i="17"/>
  <c r="E11" i="12"/>
  <c r="E15" i="12"/>
  <c r="E19" i="12"/>
  <c r="E23" i="12"/>
  <c r="E27" i="12"/>
  <c r="E35" i="12"/>
  <c r="E38" i="12"/>
  <c r="E6" i="12"/>
  <c r="E10" i="12"/>
  <c r="E22" i="12"/>
  <c r="E26" i="12"/>
  <c r="E37" i="12"/>
  <c r="E14" i="12"/>
  <c r="E27" i="17"/>
  <c r="M144" i="2"/>
  <c r="D19" i="15"/>
  <c r="E19" i="15"/>
  <c r="C23" i="16"/>
  <c r="F23" i="16" s="1"/>
  <c r="D4" i="18"/>
  <c r="D19" i="18"/>
  <c r="D7" i="17"/>
  <c r="D15" i="18"/>
  <c r="D11" i="17"/>
  <c r="D23" i="17"/>
  <c r="D8" i="18"/>
  <c r="D16" i="18"/>
  <c r="D6" i="17"/>
  <c r="D10" i="17"/>
  <c r="D22" i="17"/>
  <c r="D26" i="17"/>
  <c r="D10" i="18"/>
  <c r="D15" i="17"/>
  <c r="D4" i="17"/>
  <c r="D8" i="17"/>
  <c r="D12" i="17"/>
  <c r="D16" i="17"/>
  <c r="D20" i="17"/>
  <c r="D24" i="17"/>
  <c r="D12" i="18"/>
  <c r="D5" i="17"/>
  <c r="D9" i="17"/>
  <c r="D13" i="17"/>
  <c r="D17" i="17"/>
  <c r="D21" i="17"/>
  <c r="D25" i="17"/>
  <c r="D5" i="18"/>
  <c r="D9" i="18"/>
  <c r="D13" i="18"/>
  <c r="D18" i="18"/>
  <c r="E4" i="12"/>
  <c r="E8" i="12"/>
  <c r="E12" i="12"/>
  <c r="E16" i="12"/>
  <c r="E20" i="12"/>
  <c r="E24" i="12"/>
  <c r="E28" i="12"/>
  <c r="E31" i="12"/>
  <c r="E36" i="12"/>
  <c r="E39" i="12"/>
  <c r="E6" i="17"/>
  <c r="E10" i="17"/>
  <c r="E22" i="17"/>
  <c r="E26" i="17"/>
  <c r="E4" i="18"/>
  <c r="E8" i="18"/>
  <c r="E16" i="18"/>
  <c r="E5" i="12"/>
  <c r="E9" i="12"/>
  <c r="E13" i="12"/>
  <c r="E17" i="12"/>
  <c r="E21" i="12"/>
  <c r="E25" i="12"/>
  <c r="E29" i="12"/>
  <c r="E32" i="12"/>
  <c r="E40" i="12"/>
  <c r="E7" i="17"/>
  <c r="E9" i="18"/>
  <c r="E18" i="12"/>
  <c r="E33" i="12"/>
  <c r="E41" i="12"/>
  <c r="E8" i="17"/>
  <c r="E20" i="17"/>
  <c r="E10" i="18"/>
  <c r="E7" i="12"/>
  <c r="E30" i="12"/>
  <c r="M8" i="16" l="1"/>
  <c r="O144" i="2"/>
  <c r="C19" i="15" s="1"/>
  <c r="F19" i="15" s="1"/>
  <c r="H9" i="19" l="1"/>
  <c r="E8" i="19"/>
  <c r="E7" i="19"/>
  <c r="E5" i="19"/>
  <c r="F9" i="19"/>
  <c r="D8" i="19"/>
  <c r="D7" i="19"/>
  <c r="D6" i="19"/>
  <c r="D5" i="19"/>
  <c r="D4" i="19"/>
  <c r="C8" i="19"/>
  <c r="C7" i="19"/>
  <c r="C6" i="19"/>
  <c r="C5" i="19"/>
  <c r="B8" i="19"/>
  <c r="B7" i="19"/>
  <c r="B6" i="19"/>
  <c r="B5" i="19"/>
  <c r="B4" i="19"/>
  <c r="E4" i="16"/>
  <c r="E16" i="15"/>
  <c r="D23" i="11"/>
  <c r="D22" i="11"/>
  <c r="D21" i="11"/>
  <c r="D20" i="11"/>
  <c r="E15" i="16" s="1"/>
  <c r="D19" i="11"/>
  <c r="D18" i="11"/>
  <c r="D17" i="11"/>
  <c r="D16" i="11"/>
  <c r="D15" i="11"/>
  <c r="E20" i="16" s="1"/>
  <c r="D14" i="11"/>
  <c r="D13" i="11"/>
  <c r="D12" i="11"/>
  <c r="D11" i="11"/>
  <c r="D10" i="11"/>
  <c r="D9" i="11"/>
  <c r="D7" i="11"/>
  <c r="D6" i="11"/>
  <c r="D5" i="11"/>
  <c r="E11" i="16" s="1"/>
  <c r="D4" i="11"/>
  <c r="D20" i="10"/>
  <c r="D19" i="10"/>
  <c r="D17" i="10"/>
  <c r="D16" i="10"/>
  <c r="D14" i="10"/>
  <c r="D13" i="10"/>
  <c r="D12" i="10"/>
  <c r="D11" i="10"/>
  <c r="D10" i="10"/>
  <c r="D9" i="10"/>
  <c r="E14" i="15" s="1"/>
  <c r="D8" i="10"/>
  <c r="D7" i="10"/>
  <c r="E8" i="15" s="1"/>
  <c r="D6" i="10"/>
  <c r="D5" i="10"/>
  <c r="D4" i="10"/>
  <c r="D23" i="7"/>
  <c r="D22" i="16" s="1"/>
  <c r="D22" i="7"/>
  <c r="D17" i="16" s="1"/>
  <c r="D21" i="7"/>
  <c r="D20" i="7"/>
  <c r="D19" i="7"/>
  <c r="D14" i="16" s="1"/>
  <c r="D18" i="7"/>
  <c r="D6" i="16" s="1"/>
  <c r="D17" i="7"/>
  <c r="D9" i="16" s="1"/>
  <c r="D16" i="7"/>
  <c r="D21" i="16" s="1"/>
  <c r="D15" i="7"/>
  <c r="D20" i="16" s="1"/>
  <c r="D14" i="7"/>
  <c r="D13" i="7"/>
  <c r="D5" i="16" s="1"/>
  <c r="D12" i="7"/>
  <c r="D4" i="16" s="1"/>
  <c r="D11" i="7"/>
  <c r="D8" i="16" s="1"/>
  <c r="D10" i="7"/>
  <c r="D9" i="7"/>
  <c r="D7" i="7"/>
  <c r="D18" i="16" s="1"/>
  <c r="D6" i="7"/>
  <c r="D7" i="16" s="1"/>
  <c r="D5" i="7"/>
  <c r="D4" i="7"/>
  <c r="D20" i="6"/>
  <c r="D20" i="15" s="1"/>
  <c r="D19" i="6"/>
  <c r="D10" i="15" s="1"/>
  <c r="D17" i="6"/>
  <c r="D18" i="15" s="1"/>
  <c r="D16" i="6"/>
  <c r="D17" i="15" s="1"/>
  <c r="D14" i="6"/>
  <c r="D5" i="15" s="1"/>
  <c r="D13" i="6"/>
  <c r="D7" i="15" s="1"/>
  <c r="D12" i="6"/>
  <c r="D4" i="15" s="1"/>
  <c r="D11" i="6"/>
  <c r="D16" i="15" s="1"/>
  <c r="D10" i="6"/>
  <c r="D15" i="15" s="1"/>
  <c r="D9" i="6"/>
  <c r="D14" i="15" s="1"/>
  <c r="D8" i="6"/>
  <c r="D6" i="15" s="1"/>
  <c r="D7" i="6"/>
  <c r="D8" i="15" s="1"/>
  <c r="D4" i="6"/>
  <c r="D5" i="6"/>
  <c r="D12" i="15" s="1"/>
  <c r="D6" i="6"/>
  <c r="D13" i="15" s="1"/>
  <c r="G163" i="4"/>
  <c r="J163" i="4" s="1"/>
  <c r="G162" i="4"/>
  <c r="J162" i="4" s="1"/>
  <c r="G161" i="4"/>
  <c r="J161" i="4" s="1"/>
  <c r="G160" i="4"/>
  <c r="J160" i="4" s="1"/>
  <c r="G159" i="4"/>
  <c r="J159" i="4" s="1"/>
  <c r="G158" i="4"/>
  <c r="J158" i="4" s="1"/>
  <c r="G157" i="4"/>
  <c r="J157" i="4" s="1"/>
  <c r="G156" i="4"/>
  <c r="J156" i="4" s="1"/>
  <c r="G155" i="4"/>
  <c r="J155" i="4" s="1"/>
  <c r="K154" i="4"/>
  <c r="G154" i="4"/>
  <c r="J154" i="4" s="1"/>
  <c r="G153" i="4"/>
  <c r="J153" i="4" s="1"/>
  <c r="G152" i="4"/>
  <c r="J152" i="4" s="1"/>
  <c r="G151" i="4"/>
  <c r="J151" i="4" s="1"/>
  <c r="G150" i="4"/>
  <c r="J150" i="4" s="1"/>
  <c r="G149" i="4"/>
  <c r="J149" i="4" s="1"/>
  <c r="G148" i="4"/>
  <c r="J148" i="4" s="1"/>
  <c r="G147" i="4"/>
  <c r="J147" i="4" s="1"/>
  <c r="G146" i="4"/>
  <c r="J146" i="4" s="1"/>
  <c r="G145" i="4"/>
  <c r="J145" i="4" s="1"/>
  <c r="K144" i="4"/>
  <c r="G144" i="4"/>
  <c r="J144" i="4" s="1"/>
  <c r="G143" i="4"/>
  <c r="J143" i="4" s="1"/>
  <c r="G142" i="4"/>
  <c r="J142" i="4" s="1"/>
  <c r="G141" i="4"/>
  <c r="J141" i="4" s="1"/>
  <c r="G140" i="4"/>
  <c r="J140" i="4" s="1"/>
  <c r="G139" i="4"/>
  <c r="J139" i="4" s="1"/>
  <c r="G138" i="4"/>
  <c r="J138" i="4" s="1"/>
  <c r="G137" i="4"/>
  <c r="J137" i="4" s="1"/>
  <c r="G136" i="4"/>
  <c r="J136" i="4" s="1"/>
  <c r="G135" i="4"/>
  <c r="J135" i="4" s="1"/>
  <c r="K134" i="4"/>
  <c r="G134" i="4"/>
  <c r="J134" i="4" s="1"/>
  <c r="G133" i="4"/>
  <c r="J133" i="4" s="1"/>
  <c r="G132" i="4"/>
  <c r="J132" i="4" s="1"/>
  <c r="G131" i="4"/>
  <c r="J131" i="4" s="1"/>
  <c r="G130" i="4"/>
  <c r="J130" i="4" s="1"/>
  <c r="G129" i="4"/>
  <c r="J129" i="4" s="1"/>
  <c r="G128" i="4"/>
  <c r="J128" i="4" s="1"/>
  <c r="G127" i="4"/>
  <c r="J127" i="4" s="1"/>
  <c r="G126" i="4"/>
  <c r="J126" i="4" s="1"/>
  <c r="G125" i="4"/>
  <c r="J125" i="4" s="1"/>
  <c r="K124" i="4"/>
  <c r="G124" i="4"/>
  <c r="J124" i="4" s="1"/>
  <c r="G113" i="4"/>
  <c r="J113" i="4" s="1"/>
  <c r="G112" i="4"/>
  <c r="J112" i="4" s="1"/>
  <c r="G111" i="4"/>
  <c r="J111" i="4" s="1"/>
  <c r="G110" i="4"/>
  <c r="J110" i="4" s="1"/>
  <c r="G109" i="4"/>
  <c r="J109" i="4" s="1"/>
  <c r="G108" i="4"/>
  <c r="J108" i="4" s="1"/>
  <c r="G107" i="4"/>
  <c r="J107" i="4" s="1"/>
  <c r="G106" i="4"/>
  <c r="J106" i="4" s="1"/>
  <c r="G105" i="4"/>
  <c r="J105" i="4" s="1"/>
  <c r="K104" i="4"/>
  <c r="G104" i="4"/>
  <c r="J104" i="4" s="1"/>
  <c r="G103" i="4"/>
  <c r="J103" i="4" s="1"/>
  <c r="G102" i="4"/>
  <c r="J102" i="4" s="1"/>
  <c r="G101" i="4"/>
  <c r="J101" i="4" s="1"/>
  <c r="G100" i="4"/>
  <c r="J100" i="4" s="1"/>
  <c r="G99" i="4"/>
  <c r="J99" i="4" s="1"/>
  <c r="G98" i="4"/>
  <c r="J98" i="4" s="1"/>
  <c r="G97" i="4"/>
  <c r="J97" i="4" s="1"/>
  <c r="G96" i="4"/>
  <c r="J96" i="4" s="1"/>
  <c r="G95" i="4"/>
  <c r="J95" i="4" s="1"/>
  <c r="K94" i="4"/>
  <c r="G94" i="4"/>
  <c r="J94" i="4" s="1"/>
  <c r="G93" i="4"/>
  <c r="J93" i="4" s="1"/>
  <c r="G92" i="4"/>
  <c r="J92" i="4" s="1"/>
  <c r="G91" i="4"/>
  <c r="J91" i="4" s="1"/>
  <c r="G90" i="4"/>
  <c r="J90" i="4" s="1"/>
  <c r="G89" i="4"/>
  <c r="J89" i="4" s="1"/>
  <c r="G88" i="4"/>
  <c r="J88" i="4" s="1"/>
  <c r="G87" i="4"/>
  <c r="J87" i="4" s="1"/>
  <c r="G86" i="4"/>
  <c r="J86" i="4" s="1"/>
  <c r="G85" i="4"/>
  <c r="J85" i="4" s="1"/>
  <c r="K84" i="4"/>
  <c r="G84" i="4"/>
  <c r="J84" i="4" s="1"/>
  <c r="G83" i="4"/>
  <c r="J83" i="4" s="1"/>
  <c r="G82" i="4"/>
  <c r="J82" i="4" s="1"/>
  <c r="G81" i="4"/>
  <c r="J81" i="4" s="1"/>
  <c r="G80" i="4"/>
  <c r="J80" i="4" s="1"/>
  <c r="G79" i="4"/>
  <c r="J79" i="4" s="1"/>
  <c r="G78" i="4"/>
  <c r="J78" i="4" s="1"/>
  <c r="G77" i="4"/>
  <c r="J77" i="4" s="1"/>
  <c r="G76" i="4"/>
  <c r="J76" i="4" s="1"/>
  <c r="G75" i="4"/>
  <c r="J75" i="4" s="1"/>
  <c r="K74" i="4"/>
  <c r="G74" i="4"/>
  <c r="J74" i="4" s="1"/>
  <c r="G73" i="4"/>
  <c r="J73" i="4" s="1"/>
  <c r="G72" i="4"/>
  <c r="J72" i="4" s="1"/>
  <c r="G71" i="4"/>
  <c r="J71" i="4" s="1"/>
  <c r="G70" i="4"/>
  <c r="J70" i="4" s="1"/>
  <c r="G69" i="4"/>
  <c r="J69" i="4" s="1"/>
  <c r="G68" i="4"/>
  <c r="J68" i="4" s="1"/>
  <c r="G67" i="4"/>
  <c r="J67" i="4" s="1"/>
  <c r="G66" i="4"/>
  <c r="J66" i="4" s="1"/>
  <c r="G65" i="4"/>
  <c r="J65" i="4" s="1"/>
  <c r="K64" i="4"/>
  <c r="G64" i="4"/>
  <c r="J64" i="4" s="1"/>
  <c r="G63" i="4"/>
  <c r="J63" i="4" s="1"/>
  <c r="G62" i="4"/>
  <c r="J62" i="4" s="1"/>
  <c r="G61" i="4"/>
  <c r="J61" i="4" s="1"/>
  <c r="G60" i="4"/>
  <c r="J60" i="4" s="1"/>
  <c r="G59" i="4"/>
  <c r="J59" i="4" s="1"/>
  <c r="G58" i="4"/>
  <c r="J58" i="4" s="1"/>
  <c r="G57" i="4"/>
  <c r="J57" i="4" s="1"/>
  <c r="G56" i="4"/>
  <c r="J56" i="4" s="1"/>
  <c r="G55" i="4"/>
  <c r="J55" i="4" s="1"/>
  <c r="K54" i="4"/>
  <c r="G54" i="4"/>
  <c r="J54" i="4" s="1"/>
  <c r="G53" i="4"/>
  <c r="J53" i="4" s="1"/>
  <c r="G52" i="4"/>
  <c r="J52" i="4" s="1"/>
  <c r="G51" i="4"/>
  <c r="J51" i="4" s="1"/>
  <c r="G50" i="4"/>
  <c r="J50" i="4" s="1"/>
  <c r="G49" i="4"/>
  <c r="J49" i="4" s="1"/>
  <c r="G48" i="4"/>
  <c r="J48" i="4" s="1"/>
  <c r="G47" i="4"/>
  <c r="J47" i="4" s="1"/>
  <c r="G46" i="4"/>
  <c r="J46" i="4" s="1"/>
  <c r="G45" i="4"/>
  <c r="J45" i="4" s="1"/>
  <c r="K44" i="4"/>
  <c r="G44" i="4"/>
  <c r="J44" i="4" s="1"/>
  <c r="G43" i="4"/>
  <c r="J43" i="4" s="1"/>
  <c r="G42" i="4"/>
  <c r="J42" i="4" s="1"/>
  <c r="G41" i="4"/>
  <c r="J41" i="4" s="1"/>
  <c r="G40" i="4"/>
  <c r="J40" i="4" s="1"/>
  <c r="G39" i="4"/>
  <c r="J39" i="4" s="1"/>
  <c r="G38" i="4"/>
  <c r="J38" i="4" s="1"/>
  <c r="G37" i="4"/>
  <c r="J37" i="4" s="1"/>
  <c r="G36" i="4"/>
  <c r="J36" i="4" s="1"/>
  <c r="G35" i="4"/>
  <c r="J35" i="4" s="1"/>
  <c r="K34" i="4"/>
  <c r="G34" i="4"/>
  <c r="J34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K24" i="4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K14" i="4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  <c r="G6" i="4"/>
  <c r="J6" i="4" s="1"/>
  <c r="G5" i="4"/>
  <c r="J5" i="4" s="1"/>
  <c r="K4" i="4"/>
  <c r="G4" i="4"/>
  <c r="J4" i="4" s="1"/>
  <c r="E15" i="10" l="1"/>
  <c r="F5" i="19"/>
  <c r="F6" i="19"/>
  <c r="E20" i="7"/>
  <c r="D10" i="16"/>
  <c r="E8" i="7"/>
  <c r="E9" i="7"/>
  <c r="E21" i="7"/>
  <c r="E5" i="7"/>
  <c r="E10" i="7"/>
  <c r="E14" i="7"/>
  <c r="D11" i="15"/>
  <c r="E15" i="6"/>
  <c r="E18" i="6"/>
  <c r="L114" i="4"/>
  <c r="E4" i="11"/>
  <c r="E8" i="11"/>
  <c r="E9" i="11"/>
  <c r="E13" i="11"/>
  <c r="E17" i="11"/>
  <c r="E21" i="11"/>
  <c r="E19" i="16"/>
  <c r="E5" i="11"/>
  <c r="E10" i="11"/>
  <c r="E14" i="11"/>
  <c r="E18" i="11"/>
  <c r="E22" i="11"/>
  <c r="E13" i="16"/>
  <c r="E6" i="11"/>
  <c r="E11" i="11"/>
  <c r="E15" i="11"/>
  <c r="E19" i="11"/>
  <c r="E23" i="11"/>
  <c r="E7" i="11"/>
  <c r="E12" i="11"/>
  <c r="E16" i="11"/>
  <c r="E20" i="11"/>
  <c r="E7" i="16"/>
  <c r="E17" i="16"/>
  <c r="E22" i="16"/>
  <c r="E16" i="16"/>
  <c r="E14" i="16"/>
  <c r="E6" i="16"/>
  <c r="E9" i="16"/>
  <c r="E21" i="16"/>
  <c r="E5" i="16"/>
  <c r="E8" i="16"/>
  <c r="E12" i="16"/>
  <c r="E18" i="16"/>
  <c r="E10" i="16"/>
  <c r="E12" i="15"/>
  <c r="E6" i="10"/>
  <c r="E10" i="10"/>
  <c r="E14" i="10"/>
  <c r="E20" i="10"/>
  <c r="E7" i="10"/>
  <c r="E11" i="10"/>
  <c r="E16" i="10"/>
  <c r="E4" i="10"/>
  <c r="E18" i="10"/>
  <c r="E8" i="10"/>
  <c r="E12" i="10"/>
  <c r="E17" i="10"/>
  <c r="E5" i="10"/>
  <c r="E9" i="10"/>
  <c r="E13" i="10"/>
  <c r="E19" i="10"/>
  <c r="E15" i="15"/>
  <c r="E20" i="15"/>
  <c r="E10" i="15"/>
  <c r="E18" i="15"/>
  <c r="E17" i="15"/>
  <c r="E5" i="15"/>
  <c r="E7" i="15"/>
  <c r="E4" i="15"/>
  <c r="E6" i="15"/>
  <c r="E13" i="15"/>
  <c r="E11" i="15"/>
  <c r="F7" i="19"/>
  <c r="F4" i="19"/>
  <c r="F8" i="19"/>
  <c r="E6" i="7"/>
  <c r="E11" i="7"/>
  <c r="D15" i="16"/>
  <c r="E15" i="7"/>
  <c r="D19" i="16"/>
  <c r="E19" i="7"/>
  <c r="D11" i="16"/>
  <c r="E23" i="7"/>
  <c r="E7" i="7"/>
  <c r="E12" i="7"/>
  <c r="E16" i="7"/>
  <c r="D12" i="16"/>
  <c r="D16" i="16"/>
  <c r="E22" i="7"/>
  <c r="E4" i="7"/>
  <c r="E13" i="7"/>
  <c r="E17" i="7"/>
  <c r="D13" i="16"/>
  <c r="E18" i="7"/>
  <c r="E13" i="6"/>
  <c r="E7" i="6"/>
  <c r="E11" i="6"/>
  <c r="E16" i="6"/>
  <c r="E9" i="6"/>
  <c r="E8" i="6"/>
  <c r="E12" i="6"/>
  <c r="E17" i="6"/>
  <c r="E19" i="6"/>
  <c r="E10" i="6"/>
  <c r="E14" i="6"/>
  <c r="E20" i="6"/>
  <c r="E4" i="6"/>
  <c r="E5" i="6"/>
  <c r="E6" i="6"/>
  <c r="L4" i="4"/>
  <c r="M124" i="4"/>
  <c r="O124" i="4" s="1"/>
  <c r="C12" i="18" s="1"/>
  <c r="F12" i="18" s="1"/>
  <c r="M4" i="4"/>
  <c r="O4" i="4" s="1"/>
  <c r="C13" i="18" s="1"/>
  <c r="F13" i="18" s="1"/>
  <c r="L94" i="4"/>
  <c r="L134" i="4"/>
  <c r="L104" i="4"/>
  <c r="M14" i="4"/>
  <c r="M24" i="4"/>
  <c r="O24" i="4" s="1"/>
  <c r="C9" i="18" s="1"/>
  <c r="F9" i="18" s="1"/>
  <c r="M44" i="4"/>
  <c r="O44" i="4" s="1"/>
  <c r="C14" i="18" s="1"/>
  <c r="F14" i="18" s="1"/>
  <c r="M84" i="4"/>
  <c r="O84" i="4" s="1"/>
  <c r="C6" i="18" s="1"/>
  <c r="F6" i="18" s="1"/>
  <c r="L14" i="4"/>
  <c r="L24" i="4"/>
  <c r="M34" i="4"/>
  <c r="O34" i="4" s="1"/>
  <c r="C5" i="18" s="1"/>
  <c r="F5" i="18" s="1"/>
  <c r="L44" i="4"/>
  <c r="M54" i="4"/>
  <c r="O54" i="4" s="1"/>
  <c r="C15" i="18" s="1"/>
  <c r="F15" i="18" s="1"/>
  <c r="L34" i="4"/>
  <c r="L54" i="4"/>
  <c r="L64" i="4"/>
  <c r="L84" i="4"/>
  <c r="L74" i="4"/>
  <c r="L144" i="4"/>
  <c r="M154" i="4"/>
  <c r="O154" i="4" s="1"/>
  <c r="C19" i="18" s="1"/>
  <c r="F19" i="18" s="1"/>
  <c r="L154" i="4"/>
  <c r="L124" i="4"/>
  <c r="M64" i="4"/>
  <c r="O64" i="4" s="1"/>
  <c r="C16" i="18" s="1"/>
  <c r="F16" i="18" s="1"/>
  <c r="M74" i="4"/>
  <c r="O74" i="4" s="1"/>
  <c r="C10" i="18" s="1"/>
  <c r="F10" i="18" s="1"/>
  <c r="M94" i="4"/>
  <c r="O94" i="4" s="1"/>
  <c r="F11" i="18" s="1"/>
  <c r="M104" i="4"/>
  <c r="O104" i="4" s="1"/>
  <c r="C7" i="18" s="1"/>
  <c r="F7" i="18" s="1"/>
  <c r="M134" i="4"/>
  <c r="O134" i="4" s="1"/>
  <c r="M144" i="4"/>
  <c r="O144" i="4" s="1"/>
  <c r="C8" i="18" s="1"/>
  <c r="F8" i="18" s="1"/>
  <c r="G243" i="3"/>
  <c r="J243" i="3" s="1"/>
  <c r="G242" i="3"/>
  <c r="J242" i="3" s="1"/>
  <c r="G241" i="3"/>
  <c r="J241" i="3" s="1"/>
  <c r="G240" i="3"/>
  <c r="J240" i="3" s="1"/>
  <c r="G239" i="3"/>
  <c r="J239" i="3" s="1"/>
  <c r="G238" i="3"/>
  <c r="J238" i="3" s="1"/>
  <c r="G237" i="3"/>
  <c r="J237" i="3" s="1"/>
  <c r="G236" i="3"/>
  <c r="J236" i="3" s="1"/>
  <c r="G235" i="3"/>
  <c r="J235" i="3" s="1"/>
  <c r="K234" i="3"/>
  <c r="G234" i="3"/>
  <c r="J234" i="3" s="1"/>
  <c r="G233" i="3"/>
  <c r="J233" i="3" s="1"/>
  <c r="G232" i="3"/>
  <c r="J232" i="3" s="1"/>
  <c r="G231" i="3"/>
  <c r="J231" i="3" s="1"/>
  <c r="G230" i="3"/>
  <c r="J230" i="3" s="1"/>
  <c r="G229" i="3"/>
  <c r="J229" i="3" s="1"/>
  <c r="G228" i="3"/>
  <c r="J228" i="3" s="1"/>
  <c r="G227" i="3"/>
  <c r="J227" i="3" s="1"/>
  <c r="G226" i="3"/>
  <c r="J226" i="3" s="1"/>
  <c r="G225" i="3"/>
  <c r="J225" i="3" s="1"/>
  <c r="K224" i="3"/>
  <c r="G224" i="3"/>
  <c r="J224" i="3" s="1"/>
  <c r="G223" i="3"/>
  <c r="J223" i="3" s="1"/>
  <c r="G222" i="3"/>
  <c r="J222" i="3" s="1"/>
  <c r="G221" i="3"/>
  <c r="J221" i="3" s="1"/>
  <c r="G220" i="3"/>
  <c r="J220" i="3" s="1"/>
  <c r="G219" i="3"/>
  <c r="J219" i="3" s="1"/>
  <c r="G218" i="3"/>
  <c r="J218" i="3" s="1"/>
  <c r="G217" i="3"/>
  <c r="J217" i="3" s="1"/>
  <c r="G216" i="3"/>
  <c r="J216" i="3" s="1"/>
  <c r="G215" i="3"/>
  <c r="J215" i="3" s="1"/>
  <c r="K214" i="3"/>
  <c r="G214" i="3"/>
  <c r="J214" i="3" s="1"/>
  <c r="G213" i="3"/>
  <c r="J213" i="3" s="1"/>
  <c r="G212" i="3"/>
  <c r="J212" i="3" s="1"/>
  <c r="G211" i="3"/>
  <c r="J211" i="3" s="1"/>
  <c r="G210" i="3"/>
  <c r="J210" i="3" s="1"/>
  <c r="G209" i="3"/>
  <c r="J209" i="3" s="1"/>
  <c r="G208" i="3"/>
  <c r="J208" i="3" s="1"/>
  <c r="G207" i="3"/>
  <c r="J207" i="3" s="1"/>
  <c r="G206" i="3"/>
  <c r="J206" i="3" s="1"/>
  <c r="G205" i="3"/>
  <c r="J205" i="3" s="1"/>
  <c r="K204" i="3"/>
  <c r="G204" i="3"/>
  <c r="J204" i="3" s="1"/>
  <c r="G203" i="3"/>
  <c r="J203" i="3" s="1"/>
  <c r="G202" i="3"/>
  <c r="J202" i="3" s="1"/>
  <c r="G201" i="3"/>
  <c r="J201" i="3" s="1"/>
  <c r="G200" i="3"/>
  <c r="J200" i="3" s="1"/>
  <c r="G199" i="3"/>
  <c r="J199" i="3" s="1"/>
  <c r="G198" i="3"/>
  <c r="J198" i="3" s="1"/>
  <c r="G197" i="3"/>
  <c r="J197" i="3" s="1"/>
  <c r="G196" i="3"/>
  <c r="J196" i="3" s="1"/>
  <c r="G195" i="3"/>
  <c r="J195" i="3" s="1"/>
  <c r="K194" i="3"/>
  <c r="G194" i="3"/>
  <c r="J194" i="3" s="1"/>
  <c r="G193" i="3"/>
  <c r="J193" i="3" s="1"/>
  <c r="G192" i="3"/>
  <c r="J192" i="3" s="1"/>
  <c r="G191" i="3"/>
  <c r="J191" i="3" s="1"/>
  <c r="G190" i="3"/>
  <c r="J190" i="3" s="1"/>
  <c r="G189" i="3"/>
  <c r="J189" i="3" s="1"/>
  <c r="G188" i="3"/>
  <c r="J188" i="3" s="1"/>
  <c r="G187" i="3"/>
  <c r="J187" i="3" s="1"/>
  <c r="G186" i="3"/>
  <c r="J186" i="3" s="1"/>
  <c r="G185" i="3"/>
  <c r="J185" i="3" s="1"/>
  <c r="K184" i="3"/>
  <c r="G184" i="3"/>
  <c r="J184" i="3" s="1"/>
  <c r="G183" i="3"/>
  <c r="J183" i="3" s="1"/>
  <c r="G182" i="3"/>
  <c r="J182" i="3" s="1"/>
  <c r="G181" i="3"/>
  <c r="J181" i="3" s="1"/>
  <c r="G180" i="3"/>
  <c r="J180" i="3" s="1"/>
  <c r="G179" i="3"/>
  <c r="J179" i="3" s="1"/>
  <c r="G178" i="3"/>
  <c r="J178" i="3" s="1"/>
  <c r="G177" i="3"/>
  <c r="J177" i="3" s="1"/>
  <c r="G176" i="3"/>
  <c r="J176" i="3" s="1"/>
  <c r="G175" i="3"/>
  <c r="J175" i="3" s="1"/>
  <c r="K174" i="3"/>
  <c r="G174" i="3"/>
  <c r="J174" i="3" s="1"/>
  <c r="G173" i="3"/>
  <c r="J173" i="3" s="1"/>
  <c r="G172" i="3"/>
  <c r="J172" i="3" s="1"/>
  <c r="G171" i="3"/>
  <c r="J171" i="3" s="1"/>
  <c r="G170" i="3"/>
  <c r="J170" i="3" s="1"/>
  <c r="G169" i="3"/>
  <c r="J169" i="3" s="1"/>
  <c r="G168" i="3"/>
  <c r="J168" i="3" s="1"/>
  <c r="G167" i="3"/>
  <c r="J167" i="3" s="1"/>
  <c r="G166" i="3"/>
  <c r="J166" i="3" s="1"/>
  <c r="G165" i="3"/>
  <c r="J165" i="3" s="1"/>
  <c r="K164" i="3"/>
  <c r="G164" i="3"/>
  <c r="J164" i="3" s="1"/>
  <c r="G163" i="3"/>
  <c r="J163" i="3" s="1"/>
  <c r="G162" i="3"/>
  <c r="J162" i="3" s="1"/>
  <c r="G161" i="3"/>
  <c r="J161" i="3" s="1"/>
  <c r="G160" i="3"/>
  <c r="J160" i="3" s="1"/>
  <c r="G159" i="3"/>
  <c r="J159" i="3" s="1"/>
  <c r="G158" i="3"/>
  <c r="J158" i="3" s="1"/>
  <c r="G157" i="3"/>
  <c r="J157" i="3" s="1"/>
  <c r="G156" i="3"/>
  <c r="J156" i="3" s="1"/>
  <c r="G155" i="3"/>
  <c r="J155" i="3" s="1"/>
  <c r="K154" i="3"/>
  <c r="G154" i="3"/>
  <c r="J154" i="3" s="1"/>
  <c r="G153" i="3"/>
  <c r="J153" i="3" s="1"/>
  <c r="G152" i="3"/>
  <c r="J152" i="3" s="1"/>
  <c r="G151" i="3"/>
  <c r="J151" i="3" s="1"/>
  <c r="G150" i="3"/>
  <c r="J150" i="3" s="1"/>
  <c r="G149" i="3"/>
  <c r="J149" i="3" s="1"/>
  <c r="G148" i="3"/>
  <c r="J148" i="3" s="1"/>
  <c r="G147" i="3"/>
  <c r="J147" i="3" s="1"/>
  <c r="G146" i="3"/>
  <c r="J146" i="3" s="1"/>
  <c r="G145" i="3"/>
  <c r="J145" i="3" s="1"/>
  <c r="K144" i="3"/>
  <c r="G144" i="3"/>
  <c r="J144" i="3" s="1"/>
  <c r="G143" i="3"/>
  <c r="J143" i="3" s="1"/>
  <c r="G142" i="3"/>
  <c r="J142" i="3" s="1"/>
  <c r="G141" i="3"/>
  <c r="J141" i="3" s="1"/>
  <c r="G140" i="3"/>
  <c r="J140" i="3" s="1"/>
  <c r="G139" i="3"/>
  <c r="J139" i="3" s="1"/>
  <c r="G138" i="3"/>
  <c r="J138" i="3" s="1"/>
  <c r="G137" i="3"/>
  <c r="J137" i="3" s="1"/>
  <c r="G136" i="3"/>
  <c r="J136" i="3" s="1"/>
  <c r="G135" i="3"/>
  <c r="J135" i="3" s="1"/>
  <c r="K134" i="3"/>
  <c r="G134" i="3"/>
  <c r="J134" i="3" s="1"/>
  <c r="G133" i="3"/>
  <c r="J133" i="3" s="1"/>
  <c r="G132" i="3"/>
  <c r="J132" i="3" s="1"/>
  <c r="G131" i="3"/>
  <c r="J131" i="3" s="1"/>
  <c r="G130" i="3"/>
  <c r="J130" i="3" s="1"/>
  <c r="G129" i="3"/>
  <c r="J129" i="3" s="1"/>
  <c r="G128" i="3"/>
  <c r="J128" i="3" s="1"/>
  <c r="G127" i="3"/>
  <c r="J127" i="3" s="1"/>
  <c r="J126" i="3"/>
  <c r="G125" i="3"/>
  <c r="J125" i="3" s="1"/>
  <c r="K124" i="3"/>
  <c r="G124" i="3"/>
  <c r="J124" i="3" s="1"/>
  <c r="G123" i="3"/>
  <c r="J123" i="3" s="1"/>
  <c r="G122" i="3"/>
  <c r="J122" i="3" s="1"/>
  <c r="G121" i="3"/>
  <c r="J121" i="3" s="1"/>
  <c r="G120" i="3"/>
  <c r="J120" i="3" s="1"/>
  <c r="G119" i="3"/>
  <c r="J119" i="3" s="1"/>
  <c r="G118" i="3"/>
  <c r="J118" i="3" s="1"/>
  <c r="G117" i="3"/>
  <c r="J117" i="3" s="1"/>
  <c r="G116" i="3"/>
  <c r="J116" i="3" s="1"/>
  <c r="G115" i="3"/>
  <c r="J115" i="3" s="1"/>
  <c r="K114" i="3"/>
  <c r="G114" i="3"/>
  <c r="J114" i="3" s="1"/>
  <c r="G113" i="3"/>
  <c r="J113" i="3" s="1"/>
  <c r="G112" i="3"/>
  <c r="J112" i="3" s="1"/>
  <c r="G111" i="3"/>
  <c r="J111" i="3" s="1"/>
  <c r="G110" i="3"/>
  <c r="J110" i="3" s="1"/>
  <c r="G109" i="3"/>
  <c r="J109" i="3" s="1"/>
  <c r="G108" i="3"/>
  <c r="J108" i="3" s="1"/>
  <c r="G107" i="3"/>
  <c r="J107" i="3" s="1"/>
  <c r="G106" i="3"/>
  <c r="J106" i="3" s="1"/>
  <c r="G105" i="3"/>
  <c r="J105" i="3" s="1"/>
  <c r="K104" i="3"/>
  <c r="G104" i="3"/>
  <c r="J104" i="3" s="1"/>
  <c r="G103" i="3"/>
  <c r="J103" i="3" s="1"/>
  <c r="G102" i="3"/>
  <c r="J102" i="3" s="1"/>
  <c r="G101" i="3"/>
  <c r="J101" i="3" s="1"/>
  <c r="G100" i="3"/>
  <c r="J100" i="3" s="1"/>
  <c r="G99" i="3"/>
  <c r="J99" i="3" s="1"/>
  <c r="G98" i="3"/>
  <c r="J98" i="3" s="1"/>
  <c r="G97" i="3"/>
  <c r="J97" i="3" s="1"/>
  <c r="G96" i="3"/>
  <c r="J96" i="3" s="1"/>
  <c r="G95" i="3"/>
  <c r="J95" i="3" s="1"/>
  <c r="K94" i="3"/>
  <c r="G94" i="3"/>
  <c r="J94" i="3" s="1"/>
  <c r="G93" i="3"/>
  <c r="J93" i="3" s="1"/>
  <c r="G92" i="3"/>
  <c r="J92" i="3" s="1"/>
  <c r="G91" i="3"/>
  <c r="J91" i="3" s="1"/>
  <c r="G90" i="3"/>
  <c r="J90" i="3" s="1"/>
  <c r="G89" i="3"/>
  <c r="J89" i="3" s="1"/>
  <c r="G88" i="3"/>
  <c r="J88" i="3" s="1"/>
  <c r="G87" i="3"/>
  <c r="J87" i="3" s="1"/>
  <c r="G86" i="3"/>
  <c r="J86" i="3" s="1"/>
  <c r="G85" i="3"/>
  <c r="J85" i="3" s="1"/>
  <c r="K84" i="3"/>
  <c r="G84" i="3"/>
  <c r="J84" i="3" s="1"/>
  <c r="G83" i="3"/>
  <c r="J83" i="3" s="1"/>
  <c r="G82" i="3"/>
  <c r="J82" i="3" s="1"/>
  <c r="G81" i="3"/>
  <c r="J81" i="3" s="1"/>
  <c r="G80" i="3"/>
  <c r="J80" i="3" s="1"/>
  <c r="G79" i="3"/>
  <c r="J79" i="3" s="1"/>
  <c r="G78" i="3"/>
  <c r="J78" i="3" s="1"/>
  <c r="G77" i="3"/>
  <c r="J77" i="3" s="1"/>
  <c r="G76" i="3"/>
  <c r="J76" i="3" s="1"/>
  <c r="G75" i="3"/>
  <c r="J75" i="3" s="1"/>
  <c r="K74" i="3"/>
  <c r="G74" i="3"/>
  <c r="J74" i="3" s="1"/>
  <c r="G73" i="3"/>
  <c r="J73" i="3" s="1"/>
  <c r="G72" i="3"/>
  <c r="J72" i="3" s="1"/>
  <c r="G71" i="3"/>
  <c r="J71" i="3" s="1"/>
  <c r="G70" i="3"/>
  <c r="J70" i="3" s="1"/>
  <c r="G69" i="3"/>
  <c r="J69" i="3" s="1"/>
  <c r="G68" i="3"/>
  <c r="J68" i="3" s="1"/>
  <c r="G67" i="3"/>
  <c r="J67" i="3" s="1"/>
  <c r="G66" i="3"/>
  <c r="J66" i="3" s="1"/>
  <c r="G65" i="3"/>
  <c r="J65" i="3" s="1"/>
  <c r="K64" i="3"/>
  <c r="G64" i="3"/>
  <c r="J64" i="3" s="1"/>
  <c r="G63" i="3"/>
  <c r="J63" i="3" s="1"/>
  <c r="G62" i="3"/>
  <c r="J62" i="3" s="1"/>
  <c r="G61" i="3"/>
  <c r="J61" i="3" s="1"/>
  <c r="G60" i="3"/>
  <c r="J60" i="3" s="1"/>
  <c r="G59" i="3"/>
  <c r="J59" i="3" s="1"/>
  <c r="G58" i="3"/>
  <c r="J58" i="3" s="1"/>
  <c r="G57" i="3"/>
  <c r="J57" i="3" s="1"/>
  <c r="G56" i="3"/>
  <c r="J56" i="3" s="1"/>
  <c r="G55" i="3"/>
  <c r="J55" i="3" s="1"/>
  <c r="K54" i="3"/>
  <c r="G54" i="3"/>
  <c r="J54" i="3" s="1"/>
  <c r="G53" i="3"/>
  <c r="J53" i="3" s="1"/>
  <c r="G52" i="3"/>
  <c r="J52" i="3" s="1"/>
  <c r="G51" i="3"/>
  <c r="J51" i="3" s="1"/>
  <c r="G50" i="3"/>
  <c r="J50" i="3" s="1"/>
  <c r="G49" i="3"/>
  <c r="J49" i="3" s="1"/>
  <c r="G48" i="3"/>
  <c r="J48" i="3" s="1"/>
  <c r="G47" i="3"/>
  <c r="J47" i="3" s="1"/>
  <c r="G46" i="3"/>
  <c r="J46" i="3" s="1"/>
  <c r="G45" i="3"/>
  <c r="J45" i="3" s="1"/>
  <c r="K44" i="3"/>
  <c r="G44" i="3"/>
  <c r="J44" i="3" s="1"/>
  <c r="G43" i="3"/>
  <c r="J43" i="3" s="1"/>
  <c r="G42" i="3"/>
  <c r="J42" i="3" s="1"/>
  <c r="G41" i="3"/>
  <c r="J41" i="3" s="1"/>
  <c r="G40" i="3"/>
  <c r="J40" i="3" s="1"/>
  <c r="G39" i="3"/>
  <c r="J39" i="3" s="1"/>
  <c r="G38" i="3"/>
  <c r="J38" i="3" s="1"/>
  <c r="G37" i="3"/>
  <c r="J37" i="3" s="1"/>
  <c r="G36" i="3"/>
  <c r="J36" i="3" s="1"/>
  <c r="G35" i="3"/>
  <c r="J35" i="3" s="1"/>
  <c r="K34" i="3"/>
  <c r="G34" i="3"/>
  <c r="J34" i="3" s="1"/>
  <c r="G33" i="3"/>
  <c r="J33" i="3" s="1"/>
  <c r="G32" i="3"/>
  <c r="J32" i="3" s="1"/>
  <c r="G31" i="3"/>
  <c r="J31" i="3" s="1"/>
  <c r="G30" i="3"/>
  <c r="J30" i="3" s="1"/>
  <c r="G29" i="3"/>
  <c r="J29" i="3" s="1"/>
  <c r="G28" i="3"/>
  <c r="J28" i="3" s="1"/>
  <c r="G27" i="3"/>
  <c r="J27" i="3" s="1"/>
  <c r="G26" i="3"/>
  <c r="J26" i="3" s="1"/>
  <c r="G25" i="3"/>
  <c r="J25" i="3" s="1"/>
  <c r="K24" i="3"/>
  <c r="G24" i="3"/>
  <c r="J24" i="3" s="1"/>
  <c r="G23" i="3"/>
  <c r="J23" i="3" s="1"/>
  <c r="G22" i="3"/>
  <c r="J22" i="3" s="1"/>
  <c r="G21" i="3"/>
  <c r="J21" i="3" s="1"/>
  <c r="G20" i="3"/>
  <c r="J20" i="3" s="1"/>
  <c r="G19" i="3"/>
  <c r="J19" i="3" s="1"/>
  <c r="G18" i="3"/>
  <c r="J18" i="3" s="1"/>
  <c r="G17" i="3"/>
  <c r="J17" i="3" s="1"/>
  <c r="G16" i="3"/>
  <c r="J16" i="3" s="1"/>
  <c r="G15" i="3"/>
  <c r="J15" i="3" s="1"/>
  <c r="K14" i="3"/>
  <c r="G14" i="3"/>
  <c r="J14" i="3" s="1"/>
  <c r="G13" i="3"/>
  <c r="J13" i="3" s="1"/>
  <c r="G12" i="3"/>
  <c r="J12" i="3" s="1"/>
  <c r="G11" i="3"/>
  <c r="J11" i="3" s="1"/>
  <c r="G10" i="3"/>
  <c r="J10" i="3" s="1"/>
  <c r="G9" i="3"/>
  <c r="J9" i="3" s="1"/>
  <c r="G8" i="3"/>
  <c r="J8" i="3" s="1"/>
  <c r="G7" i="3"/>
  <c r="J7" i="3" s="1"/>
  <c r="G6" i="3"/>
  <c r="J6" i="3" s="1"/>
  <c r="G5" i="3"/>
  <c r="J5" i="3" s="1"/>
  <c r="K4" i="3"/>
  <c r="G4" i="3"/>
  <c r="J4" i="3" s="1"/>
  <c r="G203" i="1"/>
  <c r="J203" i="1" s="1"/>
  <c r="G202" i="1"/>
  <c r="J202" i="1" s="1"/>
  <c r="G201" i="1"/>
  <c r="J201" i="1" s="1"/>
  <c r="G200" i="1"/>
  <c r="J200" i="1" s="1"/>
  <c r="G199" i="1"/>
  <c r="J199" i="1" s="1"/>
  <c r="G198" i="1"/>
  <c r="J198" i="1" s="1"/>
  <c r="G197" i="1"/>
  <c r="J197" i="1" s="1"/>
  <c r="J196" i="1"/>
  <c r="G195" i="1"/>
  <c r="J195" i="1" s="1"/>
  <c r="K194" i="1"/>
  <c r="G194" i="1"/>
  <c r="J194" i="1" s="1"/>
  <c r="G193" i="1"/>
  <c r="J193" i="1" s="1"/>
  <c r="G192" i="1"/>
  <c r="J192" i="1" s="1"/>
  <c r="G191" i="1"/>
  <c r="J191" i="1" s="1"/>
  <c r="G190" i="1"/>
  <c r="J190" i="1" s="1"/>
  <c r="G189" i="1"/>
  <c r="J189" i="1" s="1"/>
  <c r="G188" i="1"/>
  <c r="J188" i="1" s="1"/>
  <c r="G187" i="1"/>
  <c r="J187" i="1" s="1"/>
  <c r="G186" i="1"/>
  <c r="J186" i="1" s="1"/>
  <c r="G185" i="1"/>
  <c r="J185" i="1" s="1"/>
  <c r="K184" i="1"/>
  <c r="G184" i="1"/>
  <c r="J184" i="1" s="1"/>
  <c r="G183" i="1"/>
  <c r="J183" i="1" s="1"/>
  <c r="G182" i="1"/>
  <c r="J182" i="1" s="1"/>
  <c r="G181" i="1"/>
  <c r="J181" i="1" s="1"/>
  <c r="G180" i="1"/>
  <c r="J180" i="1" s="1"/>
  <c r="G179" i="1"/>
  <c r="J179" i="1" s="1"/>
  <c r="G178" i="1"/>
  <c r="J178" i="1" s="1"/>
  <c r="G177" i="1"/>
  <c r="J177" i="1" s="1"/>
  <c r="G176" i="1"/>
  <c r="J176" i="1" s="1"/>
  <c r="G175" i="1"/>
  <c r="J175" i="1" s="1"/>
  <c r="K174" i="1"/>
  <c r="G174" i="1"/>
  <c r="J174" i="1" s="1"/>
  <c r="G173" i="1"/>
  <c r="J173" i="1" s="1"/>
  <c r="G172" i="1"/>
  <c r="J172" i="1" s="1"/>
  <c r="G171" i="1"/>
  <c r="J171" i="1" s="1"/>
  <c r="G170" i="1"/>
  <c r="J170" i="1" s="1"/>
  <c r="G169" i="1"/>
  <c r="J169" i="1" s="1"/>
  <c r="G168" i="1"/>
  <c r="J168" i="1" s="1"/>
  <c r="G167" i="1"/>
  <c r="J167" i="1" s="1"/>
  <c r="G166" i="1"/>
  <c r="J166" i="1" s="1"/>
  <c r="G165" i="1"/>
  <c r="J165" i="1" s="1"/>
  <c r="K164" i="1"/>
  <c r="G164" i="1"/>
  <c r="J164" i="1" s="1"/>
  <c r="G173" i="2"/>
  <c r="J173" i="2" s="1"/>
  <c r="G172" i="2"/>
  <c r="J172" i="2" s="1"/>
  <c r="G171" i="2"/>
  <c r="J171" i="2" s="1"/>
  <c r="G170" i="2"/>
  <c r="J170" i="2" s="1"/>
  <c r="G169" i="2"/>
  <c r="J169" i="2" s="1"/>
  <c r="G168" i="2"/>
  <c r="J168" i="2" s="1"/>
  <c r="G167" i="2"/>
  <c r="J167" i="2" s="1"/>
  <c r="G166" i="2"/>
  <c r="J166" i="2" s="1"/>
  <c r="G165" i="2"/>
  <c r="J165" i="2" s="1"/>
  <c r="G163" i="2"/>
  <c r="J163" i="2" s="1"/>
  <c r="G162" i="2"/>
  <c r="J162" i="2" s="1"/>
  <c r="G161" i="2"/>
  <c r="J161" i="2" s="1"/>
  <c r="G160" i="2"/>
  <c r="J160" i="2" s="1"/>
  <c r="G159" i="2"/>
  <c r="J159" i="2" s="1"/>
  <c r="G158" i="2"/>
  <c r="J158" i="2" s="1"/>
  <c r="G157" i="2"/>
  <c r="J157" i="2" s="1"/>
  <c r="G156" i="2"/>
  <c r="J156" i="2" s="1"/>
  <c r="G155" i="2"/>
  <c r="J155" i="2" s="1"/>
  <c r="K154" i="2"/>
  <c r="G154" i="2"/>
  <c r="J154" i="2" s="1"/>
  <c r="G143" i="2"/>
  <c r="J143" i="2" s="1"/>
  <c r="G142" i="2"/>
  <c r="J142" i="2" s="1"/>
  <c r="G141" i="2"/>
  <c r="J141" i="2" s="1"/>
  <c r="G140" i="2"/>
  <c r="J140" i="2" s="1"/>
  <c r="G139" i="2"/>
  <c r="J139" i="2" s="1"/>
  <c r="G138" i="2"/>
  <c r="J138" i="2" s="1"/>
  <c r="G137" i="2"/>
  <c r="J137" i="2" s="1"/>
  <c r="G136" i="2"/>
  <c r="J136" i="2" s="1"/>
  <c r="G135" i="2"/>
  <c r="J135" i="2" s="1"/>
  <c r="K134" i="2"/>
  <c r="G134" i="2"/>
  <c r="J134" i="2" s="1"/>
  <c r="G133" i="2"/>
  <c r="J133" i="2" s="1"/>
  <c r="G132" i="2"/>
  <c r="J132" i="2" s="1"/>
  <c r="G131" i="2"/>
  <c r="J131" i="2" s="1"/>
  <c r="G130" i="2"/>
  <c r="J130" i="2" s="1"/>
  <c r="G129" i="2"/>
  <c r="J129" i="2" s="1"/>
  <c r="G128" i="2"/>
  <c r="J128" i="2" s="1"/>
  <c r="G127" i="2"/>
  <c r="J127" i="2" s="1"/>
  <c r="G126" i="2"/>
  <c r="J126" i="2" s="1"/>
  <c r="G125" i="2"/>
  <c r="J125" i="2" s="1"/>
  <c r="G113" i="2"/>
  <c r="J113" i="2" s="1"/>
  <c r="G112" i="2"/>
  <c r="J112" i="2" s="1"/>
  <c r="G111" i="2"/>
  <c r="J111" i="2" s="1"/>
  <c r="J110" i="2"/>
  <c r="G109" i="2"/>
  <c r="J109" i="2" s="1"/>
  <c r="G108" i="2"/>
  <c r="J108" i="2" s="1"/>
  <c r="G107" i="2"/>
  <c r="J107" i="2" s="1"/>
  <c r="G106" i="2"/>
  <c r="J106" i="2" s="1"/>
  <c r="G105" i="2"/>
  <c r="J105" i="2" s="1"/>
  <c r="K104" i="2"/>
  <c r="G104" i="2"/>
  <c r="J104" i="2" s="1"/>
  <c r="G103" i="2"/>
  <c r="J103" i="2" s="1"/>
  <c r="G102" i="2"/>
  <c r="J102" i="2" s="1"/>
  <c r="G101" i="2"/>
  <c r="J101" i="2" s="1"/>
  <c r="G100" i="2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K94" i="2"/>
  <c r="G94" i="2"/>
  <c r="J94" i="2" s="1"/>
  <c r="G93" i="2"/>
  <c r="J93" i="2" s="1"/>
  <c r="G92" i="2"/>
  <c r="J92" i="2" s="1"/>
  <c r="G91" i="2"/>
  <c r="J91" i="2" s="1"/>
  <c r="G90" i="2"/>
  <c r="J90" i="2" s="1"/>
  <c r="G89" i="2"/>
  <c r="J89" i="2" s="1"/>
  <c r="G88" i="2"/>
  <c r="J88" i="2" s="1"/>
  <c r="G87" i="2"/>
  <c r="J87" i="2" s="1"/>
  <c r="G86" i="2"/>
  <c r="J86" i="2" s="1"/>
  <c r="G85" i="2"/>
  <c r="J85" i="2" s="1"/>
  <c r="K84" i="2"/>
  <c r="G84" i="2"/>
  <c r="J84" i="2" s="1"/>
  <c r="G83" i="2"/>
  <c r="J83" i="2" s="1"/>
  <c r="G82" i="2"/>
  <c r="J82" i="2" s="1"/>
  <c r="G81" i="2"/>
  <c r="J81" i="2" s="1"/>
  <c r="G80" i="2"/>
  <c r="J80" i="2" s="1"/>
  <c r="G79" i="2"/>
  <c r="J79" i="2" s="1"/>
  <c r="G78" i="2"/>
  <c r="J78" i="2" s="1"/>
  <c r="G77" i="2"/>
  <c r="J77" i="2" s="1"/>
  <c r="G76" i="2"/>
  <c r="J76" i="2" s="1"/>
  <c r="G75" i="2"/>
  <c r="J75" i="2" s="1"/>
  <c r="K74" i="2"/>
  <c r="G74" i="2"/>
  <c r="J74" i="2" s="1"/>
  <c r="G73" i="2"/>
  <c r="J73" i="2" s="1"/>
  <c r="G72" i="2"/>
  <c r="J72" i="2" s="1"/>
  <c r="G71" i="2"/>
  <c r="J71" i="2" s="1"/>
  <c r="G70" i="2"/>
  <c r="J70" i="2" s="1"/>
  <c r="G69" i="2"/>
  <c r="J69" i="2" s="1"/>
  <c r="G68" i="2"/>
  <c r="J68" i="2" s="1"/>
  <c r="G67" i="2"/>
  <c r="J67" i="2" s="1"/>
  <c r="G66" i="2"/>
  <c r="J66" i="2" s="1"/>
  <c r="G65" i="2"/>
  <c r="J65" i="2" s="1"/>
  <c r="K64" i="2"/>
  <c r="G64" i="2"/>
  <c r="J64" i="2" s="1"/>
  <c r="G63" i="2"/>
  <c r="J63" i="2" s="1"/>
  <c r="J62" i="2"/>
  <c r="G61" i="2"/>
  <c r="J61" i="2" s="1"/>
  <c r="G60" i="2"/>
  <c r="J60" i="2" s="1"/>
  <c r="G59" i="2"/>
  <c r="J59" i="2" s="1"/>
  <c r="G58" i="2"/>
  <c r="J58" i="2" s="1"/>
  <c r="G57" i="2"/>
  <c r="J57" i="2" s="1"/>
  <c r="G56" i="2"/>
  <c r="J56" i="2" s="1"/>
  <c r="G55" i="2"/>
  <c r="J55" i="2" s="1"/>
  <c r="K54" i="2"/>
  <c r="G54" i="2"/>
  <c r="J54" i="2" s="1"/>
  <c r="G53" i="2"/>
  <c r="J53" i="2" s="1"/>
  <c r="G52" i="2"/>
  <c r="J52" i="2" s="1"/>
  <c r="G51" i="2"/>
  <c r="J51" i="2" s="1"/>
  <c r="G50" i="2"/>
  <c r="J50" i="2" s="1"/>
  <c r="G49" i="2"/>
  <c r="J49" i="2" s="1"/>
  <c r="G48" i="2"/>
  <c r="J48" i="2" s="1"/>
  <c r="G47" i="2"/>
  <c r="J47" i="2" s="1"/>
  <c r="G46" i="2"/>
  <c r="J46" i="2" s="1"/>
  <c r="G45" i="2"/>
  <c r="J45" i="2" s="1"/>
  <c r="K44" i="2"/>
  <c r="J44" i="2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J37" i="2" s="1"/>
  <c r="G36" i="2"/>
  <c r="J36" i="2" s="1"/>
  <c r="G35" i="2"/>
  <c r="J35" i="2" s="1"/>
  <c r="K34" i="2"/>
  <c r="G34" i="2"/>
  <c r="J34" i="2" s="1"/>
  <c r="J33" i="2"/>
  <c r="G32" i="2"/>
  <c r="J32" i="2" s="1"/>
  <c r="G31" i="2"/>
  <c r="J31" i="2" s="1"/>
  <c r="G30" i="2"/>
  <c r="J30" i="2" s="1"/>
  <c r="G29" i="2"/>
  <c r="J29" i="2" s="1"/>
  <c r="G28" i="2"/>
  <c r="J28" i="2" s="1"/>
  <c r="G27" i="2"/>
  <c r="J27" i="2" s="1"/>
  <c r="G26" i="2"/>
  <c r="J26" i="2" s="1"/>
  <c r="G25" i="2"/>
  <c r="J25" i="2" s="1"/>
  <c r="K24" i="2"/>
  <c r="G24" i="2"/>
  <c r="J24" i="2" s="1"/>
  <c r="G23" i="2"/>
  <c r="J23" i="2" s="1"/>
  <c r="G22" i="2"/>
  <c r="J22" i="2" s="1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K14" i="2"/>
  <c r="G14" i="2"/>
  <c r="J14" i="2" s="1"/>
  <c r="G13" i="2"/>
  <c r="J13" i="2" s="1"/>
  <c r="G12" i="2"/>
  <c r="J12" i="2" s="1"/>
  <c r="G11" i="2"/>
  <c r="J11" i="2" s="1"/>
  <c r="G10" i="2"/>
  <c r="J10" i="2" s="1"/>
  <c r="G9" i="2"/>
  <c r="J9" i="2" s="1"/>
  <c r="G8" i="2"/>
  <c r="J8" i="2" s="1"/>
  <c r="G7" i="2"/>
  <c r="J7" i="2" s="1"/>
  <c r="G6" i="2"/>
  <c r="J6" i="2" s="1"/>
  <c r="G5" i="2"/>
  <c r="J5" i="2" s="1"/>
  <c r="K4" i="2"/>
  <c r="G4" i="2"/>
  <c r="J4" i="2" s="1"/>
  <c r="E18" i="19" l="1"/>
  <c r="E19" i="19"/>
  <c r="M6" i="18"/>
  <c r="J8" i="19" s="1"/>
  <c r="N114" i="4"/>
  <c r="O14" i="4"/>
  <c r="C4" i="18" s="1"/>
  <c r="F4" i="18" s="1"/>
  <c r="G6" i="18" s="1"/>
  <c r="L114" i="2"/>
  <c r="L124" i="2"/>
  <c r="M124" i="2"/>
  <c r="L164" i="2"/>
  <c r="L144" i="2"/>
  <c r="L134" i="2"/>
  <c r="M164" i="2"/>
  <c r="M5" i="18"/>
  <c r="L154" i="2"/>
  <c r="L4" i="2"/>
  <c r="L44" i="2"/>
  <c r="L94" i="2"/>
  <c r="L14" i="2"/>
  <c r="L54" i="2"/>
  <c r="L104" i="2"/>
  <c r="L24" i="2"/>
  <c r="L64" i="2"/>
  <c r="L74" i="2"/>
  <c r="L34" i="2"/>
  <c r="L84" i="2"/>
  <c r="M134" i="3"/>
  <c r="O134" i="3" s="1"/>
  <c r="C5" i="17" s="1"/>
  <c r="F5" i="17" s="1"/>
  <c r="L224" i="3"/>
  <c r="L84" i="3"/>
  <c r="L104" i="3"/>
  <c r="L124" i="3"/>
  <c r="L204" i="3"/>
  <c r="M64" i="3"/>
  <c r="O64" i="3" s="1"/>
  <c r="C27" i="17" s="1"/>
  <c r="F27" i="17" s="1"/>
  <c r="L164" i="3"/>
  <c r="L64" i="3"/>
  <c r="M14" i="3"/>
  <c r="O14" i="3" s="1"/>
  <c r="C13" i="17" s="1"/>
  <c r="F13" i="17" s="1"/>
  <c r="L54" i="3"/>
  <c r="L4" i="3"/>
  <c r="L14" i="3"/>
  <c r="L34" i="3"/>
  <c r="L44" i="3"/>
  <c r="L74" i="3"/>
  <c r="M84" i="3"/>
  <c r="O84" i="3" s="1"/>
  <c r="C21" i="17" s="1"/>
  <c r="F21" i="17" s="1"/>
  <c r="L94" i="3"/>
  <c r="L144" i="3"/>
  <c r="L234" i="3"/>
  <c r="L184" i="3"/>
  <c r="L114" i="3"/>
  <c r="M24" i="3"/>
  <c r="O24" i="3" s="1"/>
  <c r="C12" i="17" s="1"/>
  <c r="F12" i="17" s="1"/>
  <c r="M54" i="3"/>
  <c r="O54" i="3" s="1"/>
  <c r="C14" i="17" s="1"/>
  <c r="F14" i="17" s="1"/>
  <c r="L154" i="3"/>
  <c r="L174" i="3"/>
  <c r="L194" i="3"/>
  <c r="L134" i="3"/>
  <c r="L24" i="3"/>
  <c r="M44" i="3"/>
  <c r="O44" i="3" s="1"/>
  <c r="C6" i="17" s="1"/>
  <c r="F6" i="17" s="1"/>
  <c r="M74" i="3"/>
  <c r="O74" i="3" s="1"/>
  <c r="C20" i="17" s="1"/>
  <c r="F20" i="17" s="1"/>
  <c r="L214" i="3"/>
  <c r="M4" i="3"/>
  <c r="O4" i="3" s="1"/>
  <c r="C4" i="17" s="1"/>
  <c r="F4" i="17" s="1"/>
  <c r="M34" i="3"/>
  <c r="O34" i="3" s="1"/>
  <c r="C19" i="17" s="1"/>
  <c r="F19" i="17" s="1"/>
  <c r="M234" i="3"/>
  <c r="O234" i="3" s="1"/>
  <c r="C11" i="17" s="1"/>
  <c r="F11" i="17" s="1"/>
  <c r="N134" i="4"/>
  <c r="N74" i="4"/>
  <c r="N34" i="4"/>
  <c r="N24" i="4"/>
  <c r="N94" i="4"/>
  <c r="N64" i="4"/>
  <c r="N54" i="4"/>
  <c r="N84" i="4"/>
  <c r="N14" i="4"/>
  <c r="N124" i="4"/>
  <c r="N4" i="4"/>
  <c r="N144" i="4"/>
  <c r="N104" i="4"/>
  <c r="N154" i="4"/>
  <c r="N44" i="4"/>
  <c r="M224" i="3"/>
  <c r="O224" i="3" s="1"/>
  <c r="C18" i="17" s="1"/>
  <c r="F18" i="17" s="1"/>
  <c r="M214" i="3"/>
  <c r="O214" i="3" s="1"/>
  <c r="C10" i="17" s="1"/>
  <c r="F10" i="17" s="1"/>
  <c r="M204" i="3"/>
  <c r="O204" i="3" s="1"/>
  <c r="C26" i="17" s="1"/>
  <c r="F26" i="17" s="1"/>
  <c r="M194" i="3"/>
  <c r="O194" i="3" s="1"/>
  <c r="C25" i="17" s="1"/>
  <c r="F25" i="17" s="1"/>
  <c r="M184" i="3"/>
  <c r="O184" i="3" s="1"/>
  <c r="C24" i="17" s="1"/>
  <c r="F24" i="17" s="1"/>
  <c r="M174" i="3"/>
  <c r="O174" i="3" s="1"/>
  <c r="C9" i="17" s="1"/>
  <c r="F9" i="17" s="1"/>
  <c r="M164" i="3"/>
  <c r="O164" i="3" s="1"/>
  <c r="C17" i="17" s="1"/>
  <c r="F17" i="17" s="1"/>
  <c r="M154" i="3"/>
  <c r="O154" i="3" s="1"/>
  <c r="C8" i="17" s="1"/>
  <c r="F8" i="17" s="1"/>
  <c r="M144" i="3"/>
  <c r="O144" i="3" s="1"/>
  <c r="C7" i="17" s="1"/>
  <c r="F7" i="17" s="1"/>
  <c r="M124" i="3"/>
  <c r="O124" i="3" s="1"/>
  <c r="C16" i="17" s="1"/>
  <c r="F16" i="17" s="1"/>
  <c r="M94" i="3"/>
  <c r="O94" i="3" s="1"/>
  <c r="C22" i="17" s="1"/>
  <c r="F22" i="17" s="1"/>
  <c r="M104" i="3"/>
  <c r="O104" i="3" s="1"/>
  <c r="C15" i="17" s="1"/>
  <c r="F15" i="17" s="1"/>
  <c r="M114" i="3"/>
  <c r="O114" i="3" s="1"/>
  <c r="C23" i="17" s="1"/>
  <c r="F23" i="17" s="1"/>
  <c r="M194" i="1"/>
  <c r="M184" i="1"/>
  <c r="M174" i="1"/>
  <c r="M164" i="1"/>
  <c r="M4" i="2"/>
  <c r="M14" i="2"/>
  <c r="O14" i="2" s="1"/>
  <c r="C12" i="15" s="1"/>
  <c r="F12" i="15" s="1"/>
  <c r="M24" i="2"/>
  <c r="M34" i="2"/>
  <c r="O34" i="2" s="1"/>
  <c r="C8" i="15" s="1"/>
  <c r="F8" i="15" s="1"/>
  <c r="M44" i="2"/>
  <c r="O44" i="2" s="1"/>
  <c r="C6" i="15" s="1"/>
  <c r="F6" i="15" s="1"/>
  <c r="M54" i="2"/>
  <c r="O54" i="2" s="1"/>
  <c r="C14" i="15" s="1"/>
  <c r="F14" i="15" s="1"/>
  <c r="M64" i="2"/>
  <c r="O64" i="2" s="1"/>
  <c r="C15" i="15" s="1"/>
  <c r="F15" i="15" s="1"/>
  <c r="M74" i="2"/>
  <c r="O74" i="2" s="1"/>
  <c r="C16" i="15" s="1"/>
  <c r="F16" i="15" s="1"/>
  <c r="M84" i="2"/>
  <c r="O84" i="2" s="1"/>
  <c r="C4" i="15" s="1"/>
  <c r="F4" i="15" s="1"/>
  <c r="M94" i="2"/>
  <c r="O94" i="2" s="1"/>
  <c r="C7" i="15" s="1"/>
  <c r="F7" i="15" s="1"/>
  <c r="M104" i="2"/>
  <c r="O104" i="2" s="1"/>
  <c r="C5" i="15" s="1"/>
  <c r="F5" i="15" s="1"/>
  <c r="M134" i="2"/>
  <c r="M154" i="2"/>
  <c r="O154" i="2" s="1"/>
  <c r="C10" i="15" s="1"/>
  <c r="F10" i="15" s="1"/>
  <c r="G163" i="1"/>
  <c r="J163" i="1" s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K154" i="1"/>
  <c r="G154" i="1"/>
  <c r="J15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G116" i="1"/>
  <c r="J116" i="1" s="1"/>
  <c r="G115" i="1"/>
  <c r="J115" i="1" s="1"/>
  <c r="K114" i="1"/>
  <c r="G114" i="1"/>
  <c r="J114" i="1" s="1"/>
  <c r="M7" i="15" l="1"/>
  <c r="B18" i="19"/>
  <c r="D19" i="19"/>
  <c r="D18" i="19"/>
  <c r="G11" i="18"/>
  <c r="G18" i="18"/>
  <c r="G7" i="18"/>
  <c r="G23" i="17"/>
  <c r="G7" i="17"/>
  <c r="G24" i="17"/>
  <c r="G18" i="17"/>
  <c r="G11" i="17"/>
  <c r="G20" i="17"/>
  <c r="G12" i="17"/>
  <c r="G15" i="17"/>
  <c r="G8" i="17"/>
  <c r="G25" i="17"/>
  <c r="G19" i="17"/>
  <c r="G6" i="17"/>
  <c r="G13" i="17"/>
  <c r="G4" i="18"/>
  <c r="G17" i="18"/>
  <c r="G19" i="18"/>
  <c r="G13" i="18"/>
  <c r="G14" i="18"/>
  <c r="G22" i="17"/>
  <c r="G17" i="17"/>
  <c r="G26" i="17"/>
  <c r="G4" i="17"/>
  <c r="G21" i="17"/>
  <c r="G5" i="17"/>
  <c r="G10" i="18"/>
  <c r="G15" i="18"/>
  <c r="G5" i="18"/>
  <c r="G16" i="17"/>
  <c r="G9" i="17"/>
  <c r="G10" i="17"/>
  <c r="G14" i="17"/>
  <c r="G12" i="18"/>
  <c r="G8" i="18"/>
  <c r="G9" i="18"/>
  <c r="G16" i="18"/>
  <c r="G27" i="17"/>
  <c r="M9" i="17"/>
  <c r="I9" i="19" s="1"/>
  <c r="K9" i="19" s="1"/>
  <c r="M4" i="18"/>
  <c r="J5" i="19" s="1"/>
  <c r="O24" i="2"/>
  <c r="C13" i="15" s="1"/>
  <c r="F13" i="15" s="1"/>
  <c r="B19" i="19" s="1"/>
  <c r="N114" i="2"/>
  <c r="N124" i="2"/>
  <c r="O124" i="2"/>
  <c r="C17" i="15" s="1"/>
  <c r="F17" i="15" s="1"/>
  <c r="O134" i="2"/>
  <c r="C18" i="15" s="1"/>
  <c r="F18" i="15" s="1"/>
  <c r="N134" i="2"/>
  <c r="O4" i="2"/>
  <c r="C11" i="15" s="1"/>
  <c r="F11" i="15" s="1"/>
  <c r="N144" i="2"/>
  <c r="O174" i="1"/>
  <c r="C16" i="16" s="1"/>
  <c r="F16" i="16" s="1"/>
  <c r="O184" i="1"/>
  <c r="C17" i="16" s="1"/>
  <c r="F17" i="16" s="1"/>
  <c r="O194" i="1"/>
  <c r="C22" i="16" s="1"/>
  <c r="F22" i="16" s="1"/>
  <c r="O164" i="1"/>
  <c r="C15" i="16" s="1"/>
  <c r="F15" i="16" s="1"/>
  <c r="M4" i="17"/>
  <c r="M8" i="17"/>
  <c r="M6" i="17"/>
  <c r="M7" i="17"/>
  <c r="M5" i="17"/>
  <c r="N6" i="18"/>
  <c r="O164" i="2"/>
  <c r="C20" i="15" s="1"/>
  <c r="F20" i="15" s="1"/>
  <c r="N164" i="2"/>
  <c r="M5" i="15"/>
  <c r="M4" i="15"/>
  <c r="M6" i="15"/>
  <c r="J7" i="19"/>
  <c r="N154" i="2"/>
  <c r="N94" i="2"/>
  <c r="N74" i="2"/>
  <c r="N84" i="2"/>
  <c r="N64" i="2"/>
  <c r="N44" i="2"/>
  <c r="N24" i="2"/>
  <c r="N4" i="2"/>
  <c r="N104" i="2"/>
  <c r="N54" i="2"/>
  <c r="N34" i="2"/>
  <c r="N14" i="2"/>
  <c r="N84" i="3"/>
  <c r="N114" i="3"/>
  <c r="N164" i="3"/>
  <c r="N184" i="3"/>
  <c r="N104" i="3"/>
  <c r="N124" i="3"/>
  <c r="N194" i="3"/>
  <c r="N214" i="3"/>
  <c r="N14" i="3"/>
  <c r="N94" i="3"/>
  <c r="N74" i="3"/>
  <c r="N54" i="3"/>
  <c r="N134" i="3"/>
  <c r="N144" i="3"/>
  <c r="N174" i="3"/>
  <c r="N204" i="3"/>
  <c r="N224" i="3"/>
  <c r="N34" i="3"/>
  <c r="N154" i="3"/>
  <c r="N234" i="3"/>
  <c r="N4" i="3"/>
  <c r="N64" i="3"/>
  <c r="N44" i="3"/>
  <c r="N24" i="3"/>
  <c r="M154" i="1"/>
  <c r="M114" i="1"/>
  <c r="G15" i="15" l="1"/>
  <c r="N5" i="18"/>
  <c r="G17" i="15"/>
  <c r="G16" i="15"/>
  <c r="G4" i="15"/>
  <c r="G20" i="15"/>
  <c r="G8" i="15"/>
  <c r="G14" i="15"/>
  <c r="G19" i="15"/>
  <c r="G5" i="15"/>
  <c r="G7" i="15"/>
  <c r="G6" i="15"/>
  <c r="G18" i="15"/>
  <c r="G13" i="15"/>
  <c r="G12" i="15"/>
  <c r="G10" i="15"/>
  <c r="G11" i="15"/>
  <c r="G9" i="15"/>
  <c r="N5" i="17"/>
  <c r="N4" i="17"/>
  <c r="N9" i="17"/>
  <c r="N7" i="17"/>
  <c r="N6" i="17"/>
  <c r="N8" i="17"/>
  <c r="N4" i="18"/>
  <c r="M8" i="15"/>
  <c r="N8" i="15" s="1"/>
  <c r="I8" i="19"/>
  <c r="I5" i="19"/>
  <c r="I4" i="19"/>
  <c r="O114" i="1"/>
  <c r="C20" i="16" s="1"/>
  <c r="F20" i="16" s="1"/>
  <c r="O154" i="1"/>
  <c r="C14" i="16" s="1"/>
  <c r="F14" i="16" s="1"/>
  <c r="I6" i="19"/>
  <c r="I7" i="19"/>
  <c r="N5" i="15"/>
  <c r="G5" i="19"/>
  <c r="G4" i="19"/>
  <c r="G6" i="19"/>
  <c r="G7" i="19"/>
  <c r="G153" i="1"/>
  <c r="J153" i="1" s="1"/>
  <c r="G152" i="1"/>
  <c r="J152" i="1" s="1"/>
  <c r="G151" i="1"/>
  <c r="J151" i="1" s="1"/>
  <c r="G150" i="1"/>
  <c r="J150" i="1" s="1"/>
  <c r="G149" i="1"/>
  <c r="J149" i="1" s="1"/>
  <c r="G148" i="1"/>
  <c r="J148" i="1" s="1"/>
  <c r="G147" i="1"/>
  <c r="J147" i="1" s="1"/>
  <c r="G146" i="1"/>
  <c r="J146" i="1" s="1"/>
  <c r="G145" i="1"/>
  <c r="J145" i="1" s="1"/>
  <c r="K144" i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G138" i="1"/>
  <c r="J138" i="1" s="1"/>
  <c r="G137" i="1"/>
  <c r="J137" i="1" s="1"/>
  <c r="G136" i="1"/>
  <c r="J136" i="1" s="1"/>
  <c r="G135" i="1"/>
  <c r="J135" i="1" s="1"/>
  <c r="K134" i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K124" i="1"/>
  <c r="G124" i="1"/>
  <c r="J12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K104" i="1"/>
  <c r="G104" i="1"/>
  <c r="J104" i="1" s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G96" i="1"/>
  <c r="J96" i="1" s="1"/>
  <c r="G95" i="1"/>
  <c r="J95" i="1" s="1"/>
  <c r="K94" i="1"/>
  <c r="G94" i="1"/>
  <c r="J94" i="1" s="1"/>
  <c r="G93" i="1"/>
  <c r="J93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K84" i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K74" i="1"/>
  <c r="G74" i="1"/>
  <c r="J74" i="1" s="1"/>
  <c r="G64" i="1"/>
  <c r="J64" i="1" s="1"/>
  <c r="K64" i="1"/>
  <c r="J65" i="1"/>
  <c r="G66" i="1"/>
  <c r="J66" i="1"/>
  <c r="J67" i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K54" i="1"/>
  <c r="G54" i="1"/>
  <c r="J54" i="1" s="1"/>
  <c r="N6" i="15" l="1"/>
  <c r="N4" i="15"/>
  <c r="N7" i="15"/>
  <c r="G8" i="19"/>
  <c r="K4" i="19"/>
  <c r="M64" i="1"/>
  <c r="M144" i="1"/>
  <c r="M134" i="1"/>
  <c r="M124" i="1"/>
  <c r="M104" i="1"/>
  <c r="M94" i="1"/>
  <c r="M84" i="1"/>
  <c r="M74" i="1"/>
  <c r="M54" i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K34" i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K24" i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K14" i="1"/>
  <c r="G14" i="1"/>
  <c r="J14" i="1" s="1"/>
  <c r="K4" i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G5" i="1"/>
  <c r="J5" i="1" s="1"/>
  <c r="G4" i="1"/>
  <c r="J4" i="1" s="1"/>
  <c r="L134" i="1" l="1"/>
  <c r="L44" i="1"/>
  <c r="L24" i="1"/>
  <c r="O84" i="1"/>
  <c r="C4" i="16" s="1"/>
  <c r="F4" i="16" s="1"/>
  <c r="L124" i="1"/>
  <c r="L14" i="1"/>
  <c r="O94" i="1"/>
  <c r="C5" i="16" s="1"/>
  <c r="F5" i="16" s="1"/>
  <c r="O144" i="1"/>
  <c r="C6" i="16" s="1"/>
  <c r="F6" i="16" s="1"/>
  <c r="L74" i="1"/>
  <c r="L144" i="1"/>
  <c r="L54" i="1"/>
  <c r="O54" i="1"/>
  <c r="C19" i="16" s="1"/>
  <c r="F19" i="16" s="1"/>
  <c r="O104" i="1"/>
  <c r="C13" i="16" s="1"/>
  <c r="F13" i="16" s="1"/>
  <c r="O64" i="1"/>
  <c r="C12" i="16" s="1"/>
  <c r="F12" i="16" s="1"/>
  <c r="L94" i="1"/>
  <c r="L34" i="1"/>
  <c r="O134" i="1"/>
  <c r="C9" i="16" s="1"/>
  <c r="F9" i="16" s="1"/>
  <c r="L4" i="1"/>
  <c r="L164" i="1"/>
  <c r="L174" i="1"/>
  <c r="L184" i="1"/>
  <c r="L194" i="1"/>
  <c r="L114" i="1"/>
  <c r="L154" i="1"/>
  <c r="O74" i="1"/>
  <c r="C8" i="16" s="1"/>
  <c r="F8" i="16" s="1"/>
  <c r="O124" i="1"/>
  <c r="C21" i="16" s="1"/>
  <c r="F21" i="16" s="1"/>
  <c r="L104" i="1"/>
  <c r="L84" i="1"/>
  <c r="L64" i="1"/>
  <c r="M4" i="1"/>
  <c r="M24" i="1"/>
  <c r="M34" i="1"/>
  <c r="M14" i="1"/>
  <c r="N44" i="1" l="1"/>
  <c r="N84" i="1"/>
  <c r="N104" i="1"/>
  <c r="N74" i="1"/>
  <c r="N94" i="1"/>
  <c r="O24" i="1"/>
  <c r="C11" i="16" s="1"/>
  <c r="F11" i="16" s="1"/>
  <c r="N24" i="1"/>
  <c r="O4" i="1"/>
  <c r="C10" i="16" s="1"/>
  <c r="F10" i="16" s="1"/>
  <c r="C18" i="19" s="1"/>
  <c r="F18" i="19" s="1"/>
  <c r="N4" i="1"/>
  <c r="N174" i="1"/>
  <c r="N164" i="1"/>
  <c r="N194" i="1"/>
  <c r="N184" i="1"/>
  <c r="N154" i="1"/>
  <c r="N114" i="1"/>
  <c r="N124" i="1"/>
  <c r="N144" i="1"/>
  <c r="O14" i="1"/>
  <c r="C7" i="16" s="1"/>
  <c r="F7" i="16" s="1"/>
  <c r="N14" i="1"/>
  <c r="O34" i="1"/>
  <c r="C18" i="16" s="1"/>
  <c r="F18" i="16" s="1"/>
  <c r="C19" i="19" s="1"/>
  <c r="F19" i="19" s="1"/>
  <c r="N34" i="1"/>
  <c r="N134" i="1"/>
  <c r="N64" i="1"/>
  <c r="N54" i="1"/>
  <c r="M4" i="16"/>
  <c r="G9" i="16" l="1"/>
  <c r="G11" i="16"/>
  <c r="G5" i="16"/>
  <c r="G17" i="16"/>
  <c r="G6" i="16"/>
  <c r="G8" i="16"/>
  <c r="G4" i="16"/>
  <c r="G14" i="16"/>
  <c r="G15" i="16"/>
  <c r="G19" i="16"/>
  <c r="G12" i="16"/>
  <c r="G20" i="16"/>
  <c r="G16" i="16"/>
  <c r="G13" i="16"/>
  <c r="G21" i="16"/>
  <c r="G22" i="16"/>
  <c r="G23" i="16"/>
  <c r="G10" i="16"/>
  <c r="M6" i="16"/>
  <c r="H5" i="19"/>
  <c r="K5" i="19" s="1"/>
  <c r="G7" i="16"/>
  <c r="M5" i="16"/>
  <c r="G18" i="16"/>
  <c r="M7" i="16"/>
  <c r="N8" i="16" s="1"/>
  <c r="N4" i="16" l="1"/>
  <c r="H8" i="19"/>
  <c r="K8" i="19" s="1"/>
  <c r="N7" i="16"/>
  <c r="N5" i="16"/>
  <c r="H6" i="19"/>
  <c r="K6" i="19" s="1"/>
  <c r="H7" i="19"/>
  <c r="K7" i="19" s="1"/>
  <c r="L7" i="19" s="1"/>
  <c r="N6" i="16"/>
  <c r="L8" i="19" l="1"/>
  <c r="L6" i="19"/>
  <c r="L4" i="19"/>
  <c r="L5" i="19"/>
  <c r="L9" i="19"/>
</calcChain>
</file>

<file path=xl/sharedStrings.xml><?xml version="1.0" encoding="utf-8"?>
<sst xmlns="http://schemas.openxmlformats.org/spreadsheetml/2006/main" count="988" uniqueCount="145">
  <si>
    <t>2018 National 4-H Western Heritage Championship</t>
  </si>
  <si>
    <t>Montana</t>
  </si>
  <si>
    <t>State</t>
  </si>
  <si>
    <t>Participant</t>
  </si>
  <si>
    <t>Raw Time</t>
  </si>
  <si>
    <t xml:space="preserve">Bonus </t>
  </si>
  <si>
    <t>Misses</t>
  </si>
  <si>
    <t xml:space="preserve">Stage </t>
  </si>
  <si>
    <t>Misses Penalty</t>
  </si>
  <si>
    <t>Procedural</t>
  </si>
  <si>
    <t>Safety Violation</t>
  </si>
  <si>
    <t>Final Time</t>
  </si>
  <si>
    <t>Barth, Maggie Beth</t>
  </si>
  <si>
    <t>Total Misses</t>
  </si>
  <si>
    <t>Misses Rank</t>
  </si>
  <si>
    <t>Total Time</t>
  </si>
  <si>
    <t>Time Rank</t>
  </si>
  <si>
    <t xml:space="preserve">Points Received </t>
  </si>
  <si>
    <t>Junior Division - Shoot</t>
  </si>
  <si>
    <t>Beachy, Josh</t>
  </si>
  <si>
    <t>Bedord, Bryce</t>
  </si>
  <si>
    <t>Top Time</t>
  </si>
  <si>
    <t>Missouri</t>
  </si>
  <si>
    <t>Dieckmann, Miles</t>
  </si>
  <si>
    <t>Kansas</t>
  </si>
  <si>
    <t>Durst, Caleb</t>
  </si>
  <si>
    <t>Fitch, Josiah</t>
  </si>
  <si>
    <t>Hutchins, Jacob</t>
  </si>
  <si>
    <t>Larson, Martin</t>
  </si>
  <si>
    <t>California</t>
  </si>
  <si>
    <t>Lindley, EmmaLee</t>
  </si>
  <si>
    <t>Livingston, Erin</t>
  </si>
  <si>
    <t>Obrigewitch, Coll</t>
  </si>
  <si>
    <t>Radke, True</t>
  </si>
  <si>
    <t>Smith, Levy</t>
  </si>
  <si>
    <t>Colorado</t>
  </si>
  <si>
    <t>Massey, Will</t>
  </si>
  <si>
    <t>TeSelle, Kylie Mae</t>
  </si>
  <si>
    <t>Dieckmann ,Martin</t>
  </si>
  <si>
    <t>Intermediate Division - Shoot</t>
  </si>
  <si>
    <t>Durst, Isaac</t>
  </si>
  <si>
    <t>Dosk, Dylon</t>
  </si>
  <si>
    <t>Fitch, Jacob</t>
  </si>
  <si>
    <t>King, James</t>
  </si>
  <si>
    <t>Kittle, Bryce</t>
  </si>
  <si>
    <t>Livingston, Nathan</t>
  </si>
  <si>
    <t>Massey, Tyler</t>
  </si>
  <si>
    <t>Needham, Emilie</t>
  </si>
  <si>
    <t>Noland, Reed</t>
  </si>
  <si>
    <t>Prati, Aaron</t>
  </si>
  <si>
    <t>Ricks, Kieran</t>
  </si>
  <si>
    <t>Smith, Addison</t>
  </si>
  <si>
    <t>Sonneman, Vincent</t>
  </si>
  <si>
    <t>Waller, Sheldon</t>
  </si>
  <si>
    <t>Wilcox, Brandon</t>
  </si>
  <si>
    <t>Wimmer, Ethan</t>
  </si>
  <si>
    <t>Antonioli, Zeb</t>
  </si>
  <si>
    <t>Aquino, Thomas</t>
  </si>
  <si>
    <t>Davis, Sydnei</t>
  </si>
  <si>
    <t>Dieckmann, Michael</t>
  </si>
  <si>
    <t>Durst, Audrey</t>
  </si>
  <si>
    <t>Fitch, Kabrina</t>
  </si>
  <si>
    <t>Gann, Kyle</t>
  </si>
  <si>
    <t>Gentry, Brittney</t>
  </si>
  <si>
    <t>Goth, Kelsie</t>
  </si>
  <si>
    <t>Grudle, Jacob</t>
  </si>
  <si>
    <t>Oregon</t>
  </si>
  <si>
    <t>Gruszczenski, Liam</t>
  </si>
  <si>
    <t>Hagan, Raelynn</t>
  </si>
  <si>
    <t>Hall, Thomas Parker</t>
  </si>
  <si>
    <t>Hansen, J.T.</t>
  </si>
  <si>
    <t>Hansen, Zane</t>
  </si>
  <si>
    <t>Hessel, Nathan</t>
  </si>
  <si>
    <t>Hedrick, Jake</t>
  </si>
  <si>
    <t>Johnson, Chandler</t>
  </si>
  <si>
    <t>Kesner, Lauren</t>
  </si>
  <si>
    <t>Kesner, Samuel</t>
  </si>
  <si>
    <t>Krause, Josiah</t>
  </si>
  <si>
    <t>Kresse, Bradie Paige</t>
  </si>
  <si>
    <t>Lindley, Hope</t>
  </si>
  <si>
    <t>Lockwood, Wyatt</t>
  </si>
  <si>
    <t>Massey, Ethan</t>
  </si>
  <si>
    <t>Massey, Ronalee</t>
  </si>
  <si>
    <t>McKellips, Lilly</t>
  </si>
  <si>
    <t>Needham, Riley</t>
  </si>
  <si>
    <t>Prati, Olivia</t>
  </si>
  <si>
    <t>Smith, Riley</t>
  </si>
  <si>
    <t>Stahly, Briley</t>
  </si>
  <si>
    <t>TeSelle, Kaydee</t>
  </si>
  <si>
    <t>Todd, Hunter</t>
  </si>
  <si>
    <t>Underwood, Cody</t>
  </si>
  <si>
    <t>Van Riper, Abigail</t>
  </si>
  <si>
    <t>Wade, Cathy</t>
  </si>
  <si>
    <t>Webb, Kathereine</t>
  </si>
  <si>
    <t>Wimmer, Peyton</t>
  </si>
  <si>
    <t>Senior Rimfire Division - Shoot</t>
  </si>
  <si>
    <t>Senior Central Fire Division - Shoot</t>
  </si>
  <si>
    <t>Junior Division - Interview</t>
  </si>
  <si>
    <t>Points</t>
  </si>
  <si>
    <t>Percentage Points</t>
  </si>
  <si>
    <t xml:space="preserve">Rank </t>
  </si>
  <si>
    <t>Highest Score</t>
  </si>
  <si>
    <t>Intermediate Division - Interview</t>
  </si>
  <si>
    <t>Dieckmann, Martin</t>
  </si>
  <si>
    <t>Hall, Thomas</t>
  </si>
  <si>
    <t xml:space="preserve">TeSelle, Kaydee </t>
  </si>
  <si>
    <t>Junior Division - Test</t>
  </si>
  <si>
    <t>Intermediate Division - Test</t>
  </si>
  <si>
    <t>Shooting</t>
  </si>
  <si>
    <t>Interview</t>
  </si>
  <si>
    <t>Test</t>
  </si>
  <si>
    <t>Total Points</t>
  </si>
  <si>
    <t>Overall Rank</t>
  </si>
  <si>
    <t>Junior Division - Overall</t>
  </si>
  <si>
    <t># Competitors</t>
  </si>
  <si>
    <t>Rank</t>
  </si>
  <si>
    <t>Intermediate Division - Overall</t>
  </si>
  <si>
    <t>Senior Rimfire Division - Overall</t>
  </si>
  <si>
    <t>Senior Central Fire Division - Overall</t>
  </si>
  <si>
    <t>State - Overall</t>
  </si>
  <si>
    <t>Junior</t>
  </si>
  <si>
    <t>Intermediate</t>
  </si>
  <si>
    <t>Senior Rimfire</t>
  </si>
  <si>
    <t>Senior Center Fire</t>
  </si>
  <si>
    <t>Total youth</t>
  </si>
  <si>
    <t>Junior Points</t>
  </si>
  <si>
    <t>Intermediate Points</t>
  </si>
  <si>
    <t>Senior RF Points</t>
  </si>
  <si>
    <t>Senior CF Points</t>
  </si>
  <si>
    <t>Senior Division - Test</t>
  </si>
  <si>
    <t>Skillman</t>
  </si>
  <si>
    <t>Doak, Dylon</t>
  </si>
  <si>
    <t>McKellips, Ruby</t>
  </si>
  <si>
    <t>Final (Tie Breaker)</t>
  </si>
  <si>
    <t>TeSelle, Joey</t>
  </si>
  <si>
    <t>Skillman, Madelynn</t>
  </si>
  <si>
    <t>No Show</t>
  </si>
  <si>
    <t>MISSOURI</t>
  </si>
  <si>
    <t>MONTANA</t>
  </si>
  <si>
    <t>Top 3 Junior</t>
  </si>
  <si>
    <t>Top 3 Intermediate</t>
  </si>
  <si>
    <t>Top3 Sr RF</t>
  </si>
  <si>
    <t>Top 3 Sr CF</t>
  </si>
  <si>
    <t>TOTAL</t>
  </si>
  <si>
    <t>Senior Division - Interview                                                                                                                                                        Men                                                                                                                            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</si>
</sst>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7" borderId="16" applyNumberFormat="0" applyFont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12" borderId="7" xfId="6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5" fillId="9" borderId="20" xfId="3" applyBorder="1" applyAlignment="1">
      <alignment horizontal="center" vertical="center"/>
    </xf>
    <xf numFmtId="0" fontId="5" fillId="10" borderId="20" xfId="4" applyBorder="1" applyAlignment="1">
      <alignment horizontal="center" vertical="center"/>
    </xf>
    <xf numFmtId="0" fontId="3" fillId="7" borderId="20" xfId="1" applyFont="1" applyBorder="1" applyAlignment="1">
      <alignment horizontal="center" vertical="center" wrapText="1"/>
    </xf>
    <xf numFmtId="0" fontId="0" fillId="12" borderId="21" xfId="6" applyFont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3" fillId="8" borderId="18" xfId="2" applyFont="1" applyBorder="1" applyAlignment="1">
      <alignment horizontal="center" vertical="center"/>
    </xf>
    <xf numFmtId="0" fontId="3" fillId="8" borderId="18" xfId="2" applyFont="1" applyBorder="1" applyAlignment="1">
      <alignment horizontal="center" vertical="center" wrapText="1"/>
    </xf>
    <xf numFmtId="0" fontId="3" fillId="9" borderId="18" xfId="3" applyFont="1" applyBorder="1" applyAlignment="1">
      <alignment horizontal="center" vertical="center" wrapText="1"/>
    </xf>
    <xf numFmtId="0" fontId="3" fillId="9" borderId="18" xfId="3" applyFont="1" applyBorder="1" applyAlignment="1">
      <alignment horizontal="center" vertical="center"/>
    </xf>
    <xf numFmtId="0" fontId="3" fillId="12" borderId="18" xfId="6" applyFont="1" applyBorder="1" applyAlignment="1">
      <alignment horizontal="center" vertical="center"/>
    </xf>
    <xf numFmtId="0" fontId="3" fillId="11" borderId="18" xfId="5" applyFont="1" applyBorder="1" applyAlignment="1">
      <alignment horizontal="center" vertical="center"/>
    </xf>
    <xf numFmtId="0" fontId="0" fillId="0" borderId="0" xfId="0" applyFill="1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3" fillId="4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1" fillId="0" borderId="0" xfId="0" applyFont="1"/>
    <xf numFmtId="0" fontId="0" fillId="14" borderId="0" xfId="0" applyFill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7">
    <cellStyle name="40% - Accent1" xfId="2" builtinId="31"/>
    <cellStyle name="40% - Accent2" xfId="3" builtinId="35"/>
    <cellStyle name="40% - Accent3" xfId="4" builtinId="39"/>
    <cellStyle name="40% - Accent4" xfId="5" builtinId="43"/>
    <cellStyle name="40% - Accent6" xfId="6" builtinId="51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3"/>
  <sheetViews>
    <sheetView topLeftCell="A151" workbookViewId="0">
      <selection activeCell="E20" sqref="E20"/>
    </sheetView>
  </sheetViews>
  <sheetFormatPr defaultRowHeight="15" x14ac:dyDescent="0.25"/>
  <cols>
    <col min="2" max="2" width="18.28515625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73" customFormat="1" ht="27" customHeight="1" x14ac:dyDescent="0.25">
      <c r="A1" s="72" t="s">
        <v>0</v>
      </c>
    </row>
    <row r="2" spans="1:18" s="73" customFormat="1" ht="15.75" thickBot="1" x14ac:dyDescent="0.3">
      <c r="A2" s="74" t="s">
        <v>18</v>
      </c>
    </row>
    <row r="3" spans="1:18" s="1" customFormat="1" ht="26.25" customHeight="1" x14ac:dyDescent="0.25">
      <c r="A3" s="3" t="s">
        <v>2</v>
      </c>
      <c r="B3" s="4" t="s">
        <v>3</v>
      </c>
      <c r="C3" s="5" t="s">
        <v>7</v>
      </c>
      <c r="D3" s="5" t="s">
        <v>4</v>
      </c>
      <c r="E3" s="5" t="s">
        <v>5</v>
      </c>
      <c r="F3" s="5" t="s">
        <v>6</v>
      </c>
      <c r="G3" s="6" t="s">
        <v>8</v>
      </c>
      <c r="H3" s="5" t="s">
        <v>9</v>
      </c>
      <c r="I3" s="6" t="s">
        <v>10</v>
      </c>
      <c r="J3" s="5" t="s">
        <v>11</v>
      </c>
      <c r="K3" s="7" t="s">
        <v>13</v>
      </c>
      <c r="L3" s="7" t="s">
        <v>14</v>
      </c>
      <c r="M3" s="8" t="s">
        <v>15</v>
      </c>
      <c r="N3" s="9" t="s">
        <v>16</v>
      </c>
      <c r="O3" s="10" t="s">
        <v>17</v>
      </c>
    </row>
    <row r="4" spans="1:18" x14ac:dyDescent="0.25">
      <c r="A4" s="66" t="s">
        <v>1</v>
      </c>
      <c r="B4" s="63" t="s">
        <v>12</v>
      </c>
      <c r="C4" s="20">
        <v>1</v>
      </c>
      <c r="D4" s="12">
        <v>62.79</v>
      </c>
      <c r="E4" s="12">
        <v>1</v>
      </c>
      <c r="F4" s="12">
        <v>0</v>
      </c>
      <c r="G4" s="12">
        <f t="shared" ref="G4:G67" si="0">PRODUCT(F4*5)</f>
        <v>0</v>
      </c>
      <c r="H4" s="12">
        <v>0</v>
      </c>
      <c r="I4" s="12">
        <v>0</v>
      </c>
      <c r="J4" s="12">
        <f t="shared" ref="J4:J67" si="1">SUM(D4,G4,H4*10,I4*10)-(E4*10)</f>
        <v>52.79</v>
      </c>
      <c r="K4" s="63">
        <f>SUM(F4:F13)</f>
        <v>28</v>
      </c>
      <c r="L4" s="63">
        <f>_xlfn.RANK.EQ(K4,K4:K173,1)</f>
        <v>13</v>
      </c>
      <c r="M4" s="63">
        <f>SUM(J4:J13)</f>
        <v>801.21</v>
      </c>
      <c r="N4" s="63">
        <f>_xlfn.RANK.EQ(M4,M4:M173,1)</f>
        <v>14</v>
      </c>
      <c r="O4" s="69">
        <f>Q7/M4*100</f>
        <v>31.54229228292208</v>
      </c>
    </row>
    <row r="5" spans="1:18" ht="15.75" thickBot="1" x14ac:dyDescent="0.3">
      <c r="A5" s="67"/>
      <c r="B5" s="64"/>
      <c r="C5" s="21">
        <v>2</v>
      </c>
      <c r="D5" s="14">
        <v>68.16</v>
      </c>
      <c r="E5" s="14">
        <v>0</v>
      </c>
      <c r="F5" s="14">
        <v>2</v>
      </c>
      <c r="G5" s="14">
        <f t="shared" si="0"/>
        <v>10</v>
      </c>
      <c r="H5" s="50">
        <v>0</v>
      </c>
      <c r="I5" s="50">
        <v>0</v>
      </c>
      <c r="J5" s="14">
        <f t="shared" si="1"/>
        <v>78.16</v>
      </c>
      <c r="K5" s="64"/>
      <c r="L5" s="64"/>
      <c r="M5" s="64"/>
      <c r="N5" s="64"/>
      <c r="O5" s="70"/>
    </row>
    <row r="6" spans="1:18" x14ac:dyDescent="0.25">
      <c r="A6" s="67"/>
      <c r="B6" s="64"/>
      <c r="C6" s="21">
        <v>3</v>
      </c>
      <c r="D6" s="14">
        <v>77.09</v>
      </c>
      <c r="E6" s="14">
        <v>0</v>
      </c>
      <c r="F6" s="14">
        <v>1</v>
      </c>
      <c r="G6" s="14">
        <f t="shared" si="0"/>
        <v>5</v>
      </c>
      <c r="H6" s="50">
        <v>0</v>
      </c>
      <c r="I6" s="50">
        <v>0</v>
      </c>
      <c r="J6" s="14">
        <f t="shared" si="1"/>
        <v>82.09</v>
      </c>
      <c r="K6" s="64"/>
      <c r="L6" s="64"/>
      <c r="M6" s="64"/>
      <c r="N6" s="64"/>
      <c r="O6" s="70"/>
      <c r="Q6" s="75" t="s">
        <v>21</v>
      </c>
      <c r="R6" s="76"/>
    </row>
    <row r="7" spans="1:18" ht="15.75" thickBot="1" x14ac:dyDescent="0.3">
      <c r="A7" s="67"/>
      <c r="B7" s="64"/>
      <c r="C7" s="21">
        <v>4</v>
      </c>
      <c r="D7" s="50">
        <v>55.14</v>
      </c>
      <c r="E7" s="50">
        <v>0</v>
      </c>
      <c r="F7" s="50">
        <v>1</v>
      </c>
      <c r="G7" s="14">
        <f t="shared" si="0"/>
        <v>5</v>
      </c>
      <c r="H7" s="50">
        <v>0</v>
      </c>
      <c r="I7" s="50">
        <v>0</v>
      </c>
      <c r="J7" s="14">
        <f t="shared" si="1"/>
        <v>60.14</v>
      </c>
      <c r="K7" s="64"/>
      <c r="L7" s="64"/>
      <c r="M7" s="64"/>
      <c r="N7" s="64"/>
      <c r="O7" s="70"/>
      <c r="Q7" s="77">
        <v>252.72</v>
      </c>
      <c r="R7" s="78"/>
    </row>
    <row r="8" spans="1:18" x14ac:dyDescent="0.25">
      <c r="A8" s="67"/>
      <c r="B8" s="64"/>
      <c r="C8" s="21">
        <v>5</v>
      </c>
      <c r="D8" s="50">
        <v>66.09</v>
      </c>
      <c r="E8" s="50">
        <v>1</v>
      </c>
      <c r="F8" s="50">
        <v>1</v>
      </c>
      <c r="G8" s="14">
        <f t="shared" si="0"/>
        <v>5</v>
      </c>
      <c r="H8" s="50">
        <v>1</v>
      </c>
      <c r="I8" s="50">
        <v>0</v>
      </c>
      <c r="J8" s="14">
        <f t="shared" si="1"/>
        <v>71.09</v>
      </c>
      <c r="K8" s="64"/>
      <c r="L8" s="64"/>
      <c r="M8" s="64"/>
      <c r="N8" s="64"/>
      <c r="O8" s="70"/>
    </row>
    <row r="9" spans="1:18" x14ac:dyDescent="0.25">
      <c r="A9" s="67"/>
      <c r="B9" s="64"/>
      <c r="C9" s="21">
        <v>6</v>
      </c>
      <c r="D9" s="50">
        <v>66.13</v>
      </c>
      <c r="E9" s="14">
        <v>0</v>
      </c>
      <c r="F9" s="14">
        <v>3</v>
      </c>
      <c r="G9" s="14">
        <f t="shared" si="0"/>
        <v>15</v>
      </c>
      <c r="H9" s="50">
        <v>0</v>
      </c>
      <c r="I9" s="50">
        <v>0</v>
      </c>
      <c r="J9" s="14">
        <f t="shared" si="1"/>
        <v>81.13</v>
      </c>
      <c r="K9" s="64"/>
      <c r="L9" s="64"/>
      <c r="M9" s="64"/>
      <c r="N9" s="64"/>
      <c r="O9" s="70"/>
      <c r="Q9" s="30"/>
      <c r="R9" s="30"/>
    </row>
    <row r="10" spans="1:18" x14ac:dyDescent="0.25">
      <c r="A10" s="67"/>
      <c r="B10" s="64"/>
      <c r="C10" s="21">
        <v>7</v>
      </c>
      <c r="D10" s="50">
        <v>59.27</v>
      </c>
      <c r="E10" s="14">
        <v>1</v>
      </c>
      <c r="F10" s="14">
        <v>2</v>
      </c>
      <c r="G10" s="14">
        <f t="shared" si="0"/>
        <v>10</v>
      </c>
      <c r="H10" s="50">
        <v>0</v>
      </c>
      <c r="I10" s="50">
        <v>0</v>
      </c>
      <c r="J10" s="14">
        <f t="shared" si="1"/>
        <v>59.27000000000001</v>
      </c>
      <c r="K10" s="64"/>
      <c r="L10" s="64"/>
      <c r="M10" s="64"/>
      <c r="N10" s="64"/>
      <c r="O10" s="70"/>
      <c r="Q10" s="30"/>
      <c r="R10" s="30"/>
    </row>
    <row r="11" spans="1:18" x14ac:dyDescent="0.25">
      <c r="A11" s="67"/>
      <c r="B11" s="64"/>
      <c r="C11" s="21">
        <v>8</v>
      </c>
      <c r="D11" s="50">
        <v>68.88</v>
      </c>
      <c r="E11" s="14">
        <v>0</v>
      </c>
      <c r="F11" s="14">
        <v>4</v>
      </c>
      <c r="G11" s="14">
        <f t="shared" si="0"/>
        <v>20</v>
      </c>
      <c r="H11" s="50">
        <v>1</v>
      </c>
      <c r="I11" s="50">
        <v>0</v>
      </c>
      <c r="J11" s="14">
        <f t="shared" si="1"/>
        <v>98.88</v>
      </c>
      <c r="K11" s="64"/>
      <c r="L11" s="64"/>
      <c r="M11" s="64"/>
      <c r="N11" s="64"/>
      <c r="O11" s="70"/>
      <c r="Q11" s="30"/>
      <c r="R11" s="30"/>
    </row>
    <row r="12" spans="1:18" x14ac:dyDescent="0.25">
      <c r="A12" s="67"/>
      <c r="B12" s="64"/>
      <c r="C12" s="21">
        <v>9</v>
      </c>
      <c r="D12" s="50">
        <v>64.2</v>
      </c>
      <c r="E12" s="50">
        <v>0</v>
      </c>
      <c r="F12" s="50">
        <v>6</v>
      </c>
      <c r="G12" s="14">
        <f t="shared" si="0"/>
        <v>30</v>
      </c>
      <c r="H12" s="50">
        <v>0</v>
      </c>
      <c r="I12" s="50">
        <v>0</v>
      </c>
      <c r="J12" s="14">
        <f t="shared" si="1"/>
        <v>94.2</v>
      </c>
      <c r="K12" s="64"/>
      <c r="L12" s="64"/>
      <c r="M12" s="64"/>
      <c r="N12" s="64"/>
      <c r="O12" s="70"/>
      <c r="Q12" s="30"/>
      <c r="R12" s="30"/>
    </row>
    <row r="13" spans="1:18" x14ac:dyDescent="0.25">
      <c r="A13" s="68"/>
      <c r="B13" s="65"/>
      <c r="C13" s="22">
        <v>10</v>
      </c>
      <c r="D13" s="16">
        <v>83.46</v>
      </c>
      <c r="E13" s="16">
        <v>0</v>
      </c>
      <c r="F13" s="16">
        <v>8</v>
      </c>
      <c r="G13" s="16">
        <f t="shared" si="0"/>
        <v>40</v>
      </c>
      <c r="H13" s="16">
        <v>0</v>
      </c>
      <c r="I13" s="16">
        <v>0</v>
      </c>
      <c r="J13" s="16">
        <f t="shared" si="1"/>
        <v>123.46</v>
      </c>
      <c r="K13" s="65"/>
      <c r="L13" s="65"/>
      <c r="M13" s="65"/>
      <c r="N13" s="65"/>
      <c r="O13" s="71"/>
      <c r="Q13" s="30"/>
      <c r="R13" s="30"/>
    </row>
    <row r="14" spans="1:18" x14ac:dyDescent="0.25">
      <c r="A14" s="66" t="s">
        <v>1</v>
      </c>
      <c r="B14" s="63" t="s">
        <v>19</v>
      </c>
      <c r="C14" s="20">
        <v>1</v>
      </c>
      <c r="D14" s="12">
        <v>200</v>
      </c>
      <c r="E14" s="12"/>
      <c r="F14" s="12">
        <v>10</v>
      </c>
      <c r="G14" s="12">
        <f t="shared" si="0"/>
        <v>50</v>
      </c>
      <c r="H14" s="12"/>
      <c r="I14" s="12"/>
      <c r="J14" s="12">
        <f t="shared" si="1"/>
        <v>250</v>
      </c>
      <c r="K14" s="63">
        <f>SUM(F14:F23)</f>
        <v>60</v>
      </c>
      <c r="L14" s="63">
        <f>_xlfn.RANK.EQ(K14,K4:K173,1)</f>
        <v>17</v>
      </c>
      <c r="M14" s="63">
        <f>SUM(J14:J23)</f>
        <v>2300</v>
      </c>
      <c r="N14" s="63">
        <f>_xlfn.RANK.EQ(M14,M4:M173,1)</f>
        <v>17</v>
      </c>
      <c r="O14" s="69">
        <f>Q7/M14*100</f>
        <v>10.987826086956522</v>
      </c>
      <c r="Q14" s="30"/>
      <c r="R14" s="30"/>
    </row>
    <row r="15" spans="1:18" ht="15" customHeight="1" x14ac:dyDescent="0.25">
      <c r="A15" s="67"/>
      <c r="B15" s="64"/>
      <c r="C15" s="21">
        <v>2</v>
      </c>
      <c r="D15" s="50">
        <v>200</v>
      </c>
      <c r="E15" s="14"/>
      <c r="F15" s="50">
        <v>10</v>
      </c>
      <c r="G15" s="14">
        <f t="shared" si="0"/>
        <v>50</v>
      </c>
      <c r="H15" s="14"/>
      <c r="I15" s="14"/>
      <c r="J15" s="14">
        <f t="shared" si="1"/>
        <v>250</v>
      </c>
      <c r="K15" s="64"/>
      <c r="L15" s="64"/>
      <c r="M15" s="64"/>
      <c r="N15" s="64"/>
      <c r="O15" s="70"/>
    </row>
    <row r="16" spans="1:18" x14ac:dyDescent="0.25">
      <c r="A16" s="67"/>
      <c r="B16" s="64"/>
      <c r="C16" s="21">
        <v>3</v>
      </c>
      <c r="D16" s="50">
        <v>200</v>
      </c>
      <c r="E16" s="14"/>
      <c r="F16" s="50">
        <v>10</v>
      </c>
      <c r="G16" s="14">
        <f t="shared" si="0"/>
        <v>50</v>
      </c>
      <c r="H16" s="14"/>
      <c r="I16" s="14"/>
      <c r="J16" s="14">
        <f t="shared" si="1"/>
        <v>250</v>
      </c>
      <c r="K16" s="64"/>
      <c r="L16" s="64"/>
      <c r="M16" s="64"/>
      <c r="N16" s="64"/>
      <c r="O16" s="70"/>
    </row>
    <row r="17" spans="1:16" x14ac:dyDescent="0.25">
      <c r="A17" s="67"/>
      <c r="B17" s="64"/>
      <c r="C17" s="21">
        <v>4</v>
      </c>
      <c r="D17" s="50">
        <v>200</v>
      </c>
      <c r="E17" s="14"/>
      <c r="F17" s="50">
        <v>10</v>
      </c>
      <c r="G17" s="14">
        <f t="shared" si="0"/>
        <v>50</v>
      </c>
      <c r="H17" s="14"/>
      <c r="I17" s="14"/>
      <c r="J17" s="14">
        <f t="shared" si="1"/>
        <v>250</v>
      </c>
      <c r="K17" s="64"/>
      <c r="L17" s="64"/>
      <c r="M17" s="64"/>
      <c r="N17" s="64"/>
      <c r="O17" s="70"/>
    </row>
    <row r="18" spans="1:16" x14ac:dyDescent="0.25">
      <c r="A18" s="67"/>
      <c r="B18" s="64"/>
      <c r="C18" s="21">
        <v>5</v>
      </c>
      <c r="D18" s="50">
        <v>200</v>
      </c>
      <c r="E18" s="14"/>
      <c r="F18" s="50">
        <v>10</v>
      </c>
      <c r="G18" s="14">
        <f t="shared" si="0"/>
        <v>50</v>
      </c>
      <c r="H18" s="14"/>
      <c r="I18" s="14"/>
      <c r="J18" s="14">
        <f t="shared" si="1"/>
        <v>250</v>
      </c>
      <c r="K18" s="64"/>
      <c r="L18" s="64"/>
      <c r="M18" s="64"/>
      <c r="N18" s="64"/>
      <c r="O18" s="70"/>
    </row>
    <row r="19" spans="1:16" x14ac:dyDescent="0.25">
      <c r="A19" s="67"/>
      <c r="B19" s="64"/>
      <c r="C19" s="21">
        <v>6</v>
      </c>
      <c r="D19" s="50">
        <v>200</v>
      </c>
      <c r="E19" s="14"/>
      <c r="F19" s="50">
        <v>10</v>
      </c>
      <c r="G19" s="14">
        <f t="shared" si="0"/>
        <v>50</v>
      </c>
      <c r="H19" s="14"/>
      <c r="I19" s="14"/>
      <c r="J19" s="14">
        <f t="shared" si="1"/>
        <v>250</v>
      </c>
      <c r="K19" s="64"/>
      <c r="L19" s="64"/>
      <c r="M19" s="64"/>
      <c r="N19" s="64"/>
      <c r="O19" s="70"/>
      <c r="P19" s="60" t="s">
        <v>136</v>
      </c>
    </row>
    <row r="20" spans="1:16" x14ac:dyDescent="0.25">
      <c r="A20" s="67"/>
      <c r="B20" s="64"/>
      <c r="C20" s="21">
        <v>7</v>
      </c>
      <c r="D20" s="50">
        <v>200</v>
      </c>
      <c r="E20" s="14"/>
      <c r="F20" s="14"/>
      <c r="G20" s="14">
        <f t="shared" si="0"/>
        <v>0</v>
      </c>
      <c r="H20" s="14"/>
      <c r="I20" s="14"/>
      <c r="J20" s="14">
        <f t="shared" si="1"/>
        <v>200</v>
      </c>
      <c r="K20" s="64"/>
      <c r="L20" s="64"/>
      <c r="M20" s="64"/>
      <c r="N20" s="64"/>
      <c r="O20" s="70"/>
    </row>
    <row r="21" spans="1:16" x14ac:dyDescent="0.25">
      <c r="A21" s="67"/>
      <c r="B21" s="64"/>
      <c r="C21" s="21">
        <v>8</v>
      </c>
      <c r="D21" s="50">
        <v>200</v>
      </c>
      <c r="E21" s="14"/>
      <c r="F21" s="14"/>
      <c r="G21" s="14">
        <f t="shared" si="0"/>
        <v>0</v>
      </c>
      <c r="H21" s="14"/>
      <c r="I21" s="14"/>
      <c r="J21" s="14">
        <f t="shared" si="1"/>
        <v>200</v>
      </c>
      <c r="K21" s="64"/>
      <c r="L21" s="64"/>
      <c r="M21" s="64"/>
      <c r="N21" s="64"/>
      <c r="O21" s="70"/>
    </row>
    <row r="22" spans="1:16" x14ac:dyDescent="0.25">
      <c r="A22" s="67"/>
      <c r="B22" s="64"/>
      <c r="C22" s="21">
        <v>9</v>
      </c>
      <c r="D22" s="50">
        <v>200</v>
      </c>
      <c r="E22" s="14"/>
      <c r="F22" s="14"/>
      <c r="G22" s="14">
        <f t="shared" si="0"/>
        <v>0</v>
      </c>
      <c r="H22" s="14"/>
      <c r="I22" s="14"/>
      <c r="J22" s="14">
        <f t="shared" si="1"/>
        <v>200</v>
      </c>
      <c r="K22" s="64"/>
      <c r="L22" s="64"/>
      <c r="M22" s="64"/>
      <c r="N22" s="64"/>
      <c r="O22" s="70"/>
    </row>
    <row r="23" spans="1:16" x14ac:dyDescent="0.25">
      <c r="A23" s="68"/>
      <c r="B23" s="65"/>
      <c r="C23" s="22">
        <v>10</v>
      </c>
      <c r="D23" s="16">
        <v>200</v>
      </c>
      <c r="E23" s="16"/>
      <c r="F23" s="16"/>
      <c r="G23" s="16">
        <f t="shared" si="0"/>
        <v>0</v>
      </c>
      <c r="H23" s="16"/>
      <c r="I23" s="16"/>
      <c r="J23" s="16">
        <f t="shared" si="1"/>
        <v>200</v>
      </c>
      <c r="K23" s="65"/>
      <c r="L23" s="65"/>
      <c r="M23" s="65"/>
      <c r="N23" s="65"/>
      <c r="O23" s="71"/>
    </row>
    <row r="24" spans="1:16" x14ac:dyDescent="0.25">
      <c r="A24" s="66" t="s">
        <v>1</v>
      </c>
      <c r="B24" s="63" t="s">
        <v>20</v>
      </c>
      <c r="C24" s="20">
        <v>1</v>
      </c>
      <c r="D24" s="12">
        <v>9.92</v>
      </c>
      <c r="E24" s="12">
        <v>1</v>
      </c>
      <c r="F24" s="12">
        <v>0</v>
      </c>
      <c r="G24" s="12">
        <f t="shared" si="0"/>
        <v>0</v>
      </c>
      <c r="H24" s="12">
        <v>0</v>
      </c>
      <c r="I24" s="12">
        <v>0</v>
      </c>
      <c r="J24" s="12">
        <f t="shared" si="1"/>
        <v>-8.0000000000000071E-2</v>
      </c>
      <c r="K24" s="63">
        <f>SUM(F24:F33)</f>
        <v>4</v>
      </c>
      <c r="L24" s="63">
        <f>_xlfn.RANK.EQ(K24,K4:K173,1)</f>
        <v>1</v>
      </c>
      <c r="M24" s="63">
        <f>SUM(J24:J33)</f>
        <v>252.72</v>
      </c>
      <c r="N24" s="63">
        <f>_xlfn.RANK.EQ(M24,M4:M173,1)</f>
        <v>1</v>
      </c>
      <c r="O24" s="69">
        <f>Q7/M24*100</f>
        <v>100</v>
      </c>
    </row>
    <row r="25" spans="1:16" x14ac:dyDescent="0.25">
      <c r="A25" s="67"/>
      <c r="B25" s="64"/>
      <c r="C25" s="21">
        <v>2</v>
      </c>
      <c r="D25" s="50">
        <v>25.07</v>
      </c>
      <c r="E25" s="14">
        <v>0</v>
      </c>
      <c r="F25" s="14">
        <v>1</v>
      </c>
      <c r="G25" s="14">
        <f t="shared" si="0"/>
        <v>5</v>
      </c>
      <c r="H25" s="50">
        <v>0</v>
      </c>
      <c r="I25" s="50">
        <v>0</v>
      </c>
      <c r="J25" s="14">
        <f t="shared" si="1"/>
        <v>30.07</v>
      </c>
      <c r="K25" s="64"/>
      <c r="L25" s="64"/>
      <c r="M25" s="64"/>
      <c r="N25" s="64"/>
      <c r="O25" s="70"/>
    </row>
    <row r="26" spans="1:16" x14ac:dyDescent="0.25">
      <c r="A26" s="67"/>
      <c r="B26" s="64"/>
      <c r="C26" s="21">
        <v>3</v>
      </c>
      <c r="D26" s="50">
        <v>27.07</v>
      </c>
      <c r="E26" s="50">
        <v>0</v>
      </c>
      <c r="F26" s="14">
        <v>0</v>
      </c>
      <c r="G26" s="14">
        <f t="shared" si="0"/>
        <v>0</v>
      </c>
      <c r="H26" s="50">
        <v>0</v>
      </c>
      <c r="I26" s="50">
        <v>0</v>
      </c>
      <c r="J26" s="14">
        <f t="shared" si="1"/>
        <v>27.07</v>
      </c>
      <c r="K26" s="64"/>
      <c r="L26" s="64"/>
      <c r="M26" s="64"/>
      <c r="N26" s="64"/>
      <c r="O26" s="70"/>
    </row>
    <row r="27" spans="1:16" x14ac:dyDescent="0.25">
      <c r="A27" s="67"/>
      <c r="B27" s="64"/>
      <c r="C27" s="21">
        <v>4</v>
      </c>
      <c r="D27" s="50">
        <v>21.27</v>
      </c>
      <c r="E27" s="50">
        <v>0</v>
      </c>
      <c r="F27" s="50">
        <v>1</v>
      </c>
      <c r="G27" s="14">
        <f t="shared" si="0"/>
        <v>5</v>
      </c>
      <c r="H27" s="50">
        <v>0</v>
      </c>
      <c r="I27" s="50">
        <v>0</v>
      </c>
      <c r="J27" s="14">
        <f t="shared" si="1"/>
        <v>26.27</v>
      </c>
      <c r="K27" s="64"/>
      <c r="L27" s="64"/>
      <c r="M27" s="64"/>
      <c r="N27" s="64"/>
      <c r="O27" s="70"/>
    </row>
    <row r="28" spans="1:16" x14ac:dyDescent="0.25">
      <c r="A28" s="67"/>
      <c r="B28" s="64"/>
      <c r="C28" s="21">
        <v>5</v>
      </c>
      <c r="D28" s="50">
        <v>25.44</v>
      </c>
      <c r="E28" s="50">
        <v>1</v>
      </c>
      <c r="F28" s="50">
        <v>1</v>
      </c>
      <c r="G28" s="14">
        <f t="shared" si="0"/>
        <v>5</v>
      </c>
      <c r="H28" s="50">
        <v>0</v>
      </c>
      <c r="I28" s="50">
        <v>0</v>
      </c>
      <c r="J28" s="14">
        <f t="shared" si="1"/>
        <v>20.440000000000001</v>
      </c>
      <c r="K28" s="64"/>
      <c r="L28" s="64"/>
      <c r="M28" s="64"/>
      <c r="N28" s="64"/>
      <c r="O28" s="70"/>
    </row>
    <row r="29" spans="1:16" x14ac:dyDescent="0.25">
      <c r="A29" s="67"/>
      <c r="B29" s="64"/>
      <c r="C29" s="21">
        <v>6</v>
      </c>
      <c r="D29" s="50">
        <v>27.16</v>
      </c>
      <c r="E29" s="50">
        <v>0</v>
      </c>
      <c r="F29" s="50">
        <v>0</v>
      </c>
      <c r="G29" s="14">
        <f t="shared" si="0"/>
        <v>0</v>
      </c>
      <c r="H29" s="50">
        <v>0</v>
      </c>
      <c r="I29" s="50">
        <v>0</v>
      </c>
      <c r="J29" s="14">
        <f t="shared" si="1"/>
        <v>27.16</v>
      </c>
      <c r="K29" s="64"/>
      <c r="L29" s="64"/>
      <c r="M29" s="64"/>
      <c r="N29" s="64"/>
      <c r="O29" s="70"/>
    </row>
    <row r="30" spans="1:16" x14ac:dyDescent="0.25">
      <c r="A30" s="67"/>
      <c r="B30" s="64"/>
      <c r="C30" s="21">
        <v>7</v>
      </c>
      <c r="D30" s="50">
        <v>25.29</v>
      </c>
      <c r="E30" s="50">
        <v>0</v>
      </c>
      <c r="F30" s="50">
        <v>1</v>
      </c>
      <c r="G30" s="14">
        <f t="shared" si="0"/>
        <v>5</v>
      </c>
      <c r="H30" s="50">
        <v>1</v>
      </c>
      <c r="I30" s="50">
        <v>0</v>
      </c>
      <c r="J30" s="14">
        <f t="shared" si="1"/>
        <v>40.29</v>
      </c>
      <c r="K30" s="64"/>
      <c r="L30" s="64"/>
      <c r="M30" s="64"/>
      <c r="N30" s="64"/>
      <c r="O30" s="70"/>
    </row>
    <row r="31" spans="1:16" x14ac:dyDescent="0.25">
      <c r="A31" s="67"/>
      <c r="B31" s="64"/>
      <c r="C31" s="21">
        <v>8</v>
      </c>
      <c r="D31" s="50">
        <v>27.19</v>
      </c>
      <c r="E31" s="50">
        <v>0</v>
      </c>
      <c r="F31" s="50">
        <v>0</v>
      </c>
      <c r="G31" s="14">
        <f t="shared" si="0"/>
        <v>0</v>
      </c>
      <c r="H31" s="50">
        <v>0</v>
      </c>
      <c r="I31" s="50">
        <v>0</v>
      </c>
      <c r="J31" s="14">
        <f t="shared" si="1"/>
        <v>27.19</v>
      </c>
      <c r="K31" s="64"/>
      <c r="L31" s="64"/>
      <c r="M31" s="64"/>
      <c r="N31" s="64"/>
      <c r="O31" s="70"/>
    </row>
    <row r="32" spans="1:16" x14ac:dyDescent="0.25">
      <c r="A32" s="67"/>
      <c r="B32" s="64"/>
      <c r="C32" s="21">
        <v>9</v>
      </c>
      <c r="D32" s="50">
        <v>22.52</v>
      </c>
      <c r="E32" s="50">
        <v>0</v>
      </c>
      <c r="F32" s="50">
        <v>0</v>
      </c>
      <c r="G32" s="14">
        <f t="shared" si="0"/>
        <v>0</v>
      </c>
      <c r="H32" s="50">
        <v>0</v>
      </c>
      <c r="I32" s="50">
        <v>0</v>
      </c>
      <c r="J32" s="14">
        <f t="shared" si="1"/>
        <v>22.52</v>
      </c>
      <c r="K32" s="64"/>
      <c r="L32" s="64"/>
      <c r="M32" s="64"/>
      <c r="N32" s="64"/>
      <c r="O32" s="70"/>
    </row>
    <row r="33" spans="1:15" x14ac:dyDescent="0.25">
      <c r="A33" s="68"/>
      <c r="B33" s="65"/>
      <c r="C33" s="22">
        <v>10</v>
      </c>
      <c r="D33" s="16">
        <v>31.79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f t="shared" si="1"/>
        <v>31.79</v>
      </c>
      <c r="K33" s="65"/>
      <c r="L33" s="65"/>
      <c r="M33" s="65"/>
      <c r="N33" s="65"/>
      <c r="O33" s="71"/>
    </row>
    <row r="34" spans="1:15" x14ac:dyDescent="0.25">
      <c r="A34" s="66" t="s">
        <v>22</v>
      </c>
      <c r="B34" s="63" t="s">
        <v>23</v>
      </c>
      <c r="C34" s="20">
        <v>1</v>
      </c>
      <c r="D34" s="12">
        <v>28.97</v>
      </c>
      <c r="E34" s="12">
        <v>1</v>
      </c>
      <c r="F34" s="12">
        <v>0</v>
      </c>
      <c r="G34" s="12">
        <f t="shared" si="0"/>
        <v>0</v>
      </c>
      <c r="H34" s="12">
        <v>0</v>
      </c>
      <c r="I34" s="12">
        <v>0</v>
      </c>
      <c r="J34" s="12">
        <f t="shared" si="1"/>
        <v>18.97</v>
      </c>
      <c r="K34" s="63">
        <f>SUM(F34:F43)</f>
        <v>10</v>
      </c>
      <c r="L34" s="63">
        <f>_xlfn.RANK.EQ(K34,K4:K173,1)</f>
        <v>6</v>
      </c>
      <c r="M34" s="63">
        <f>SUM(J34:J43)</f>
        <v>446.21</v>
      </c>
      <c r="N34" s="63">
        <f>_xlfn.RANK.EQ(M34,M4:M173,1)</f>
        <v>8</v>
      </c>
      <c r="O34" s="69">
        <f>Q7/M34*100</f>
        <v>56.637009479841339</v>
      </c>
    </row>
    <row r="35" spans="1:15" x14ac:dyDescent="0.25">
      <c r="A35" s="67"/>
      <c r="B35" s="64"/>
      <c r="C35" s="21">
        <v>2</v>
      </c>
      <c r="D35" s="14">
        <v>30.39</v>
      </c>
      <c r="E35" s="14">
        <v>0</v>
      </c>
      <c r="F35" s="14">
        <v>1</v>
      </c>
      <c r="G35" s="14">
        <f t="shared" si="0"/>
        <v>5</v>
      </c>
      <c r="H35" s="50">
        <v>1</v>
      </c>
      <c r="I35" s="50">
        <v>0</v>
      </c>
      <c r="J35" s="14">
        <f t="shared" si="1"/>
        <v>45.39</v>
      </c>
      <c r="K35" s="64"/>
      <c r="L35" s="64"/>
      <c r="M35" s="64"/>
      <c r="N35" s="64"/>
      <c r="O35" s="70"/>
    </row>
    <row r="36" spans="1:15" x14ac:dyDescent="0.25">
      <c r="A36" s="67"/>
      <c r="B36" s="64"/>
      <c r="C36" s="21">
        <v>3</v>
      </c>
      <c r="D36" s="14">
        <v>35.369999999999997</v>
      </c>
      <c r="E36" s="14">
        <v>0</v>
      </c>
      <c r="F36" s="14">
        <v>1</v>
      </c>
      <c r="G36" s="14">
        <f t="shared" si="0"/>
        <v>5</v>
      </c>
      <c r="H36" s="50">
        <v>0</v>
      </c>
      <c r="I36" s="50">
        <v>0</v>
      </c>
      <c r="J36" s="14">
        <f t="shared" si="1"/>
        <v>40.369999999999997</v>
      </c>
      <c r="K36" s="64"/>
      <c r="L36" s="64"/>
      <c r="M36" s="64"/>
      <c r="N36" s="64"/>
      <c r="O36" s="70"/>
    </row>
    <row r="37" spans="1:15" x14ac:dyDescent="0.25">
      <c r="A37" s="67"/>
      <c r="B37" s="64"/>
      <c r="C37" s="21">
        <v>4</v>
      </c>
      <c r="D37" s="50">
        <v>29.39</v>
      </c>
      <c r="E37" s="50">
        <v>0</v>
      </c>
      <c r="F37" s="50">
        <v>0</v>
      </c>
      <c r="G37" s="14">
        <f t="shared" si="0"/>
        <v>0</v>
      </c>
      <c r="H37" s="50">
        <v>0</v>
      </c>
      <c r="I37" s="50">
        <v>0</v>
      </c>
      <c r="J37" s="14">
        <f t="shared" si="1"/>
        <v>29.39</v>
      </c>
      <c r="K37" s="64"/>
      <c r="L37" s="64"/>
      <c r="M37" s="64"/>
      <c r="N37" s="64"/>
      <c r="O37" s="70"/>
    </row>
    <row r="38" spans="1:15" x14ac:dyDescent="0.25">
      <c r="A38" s="67"/>
      <c r="B38" s="64"/>
      <c r="C38" s="21">
        <v>5</v>
      </c>
      <c r="D38" s="50">
        <v>34.49</v>
      </c>
      <c r="E38" s="50">
        <v>1</v>
      </c>
      <c r="F38" s="50">
        <v>1</v>
      </c>
      <c r="G38" s="14">
        <f t="shared" si="0"/>
        <v>5</v>
      </c>
      <c r="H38" s="50">
        <v>0</v>
      </c>
      <c r="I38" s="50">
        <v>0</v>
      </c>
      <c r="J38" s="14">
        <f t="shared" si="1"/>
        <v>29.490000000000002</v>
      </c>
      <c r="K38" s="64"/>
      <c r="L38" s="64"/>
      <c r="M38" s="64"/>
      <c r="N38" s="64"/>
      <c r="O38" s="70"/>
    </row>
    <row r="39" spans="1:15" x14ac:dyDescent="0.25">
      <c r="A39" s="67"/>
      <c r="B39" s="64"/>
      <c r="C39" s="21">
        <v>6</v>
      </c>
      <c r="D39" s="50">
        <v>36.08</v>
      </c>
      <c r="E39" s="50">
        <v>0</v>
      </c>
      <c r="F39" s="50">
        <v>2</v>
      </c>
      <c r="G39" s="14">
        <f t="shared" si="0"/>
        <v>10</v>
      </c>
      <c r="H39" s="50">
        <v>0</v>
      </c>
      <c r="I39" s="50">
        <v>0</v>
      </c>
      <c r="J39" s="14">
        <f t="shared" si="1"/>
        <v>46.08</v>
      </c>
      <c r="K39" s="64"/>
      <c r="L39" s="64"/>
      <c r="M39" s="64"/>
      <c r="N39" s="64"/>
      <c r="O39" s="70"/>
    </row>
    <row r="40" spans="1:15" x14ac:dyDescent="0.25">
      <c r="A40" s="67"/>
      <c r="B40" s="64"/>
      <c r="C40" s="21">
        <v>7</v>
      </c>
      <c r="D40" s="50">
        <v>84.93</v>
      </c>
      <c r="E40" s="50">
        <v>0</v>
      </c>
      <c r="F40" s="50">
        <v>3</v>
      </c>
      <c r="G40" s="14">
        <f t="shared" si="0"/>
        <v>15</v>
      </c>
      <c r="H40" s="50">
        <v>1</v>
      </c>
      <c r="I40" s="50">
        <v>0</v>
      </c>
      <c r="J40" s="14">
        <f t="shared" si="1"/>
        <v>109.93</v>
      </c>
      <c r="K40" s="64"/>
      <c r="L40" s="64"/>
      <c r="M40" s="64"/>
      <c r="N40" s="64"/>
      <c r="O40" s="70"/>
    </row>
    <row r="41" spans="1:15" x14ac:dyDescent="0.25">
      <c r="A41" s="67"/>
      <c r="B41" s="64"/>
      <c r="C41" s="21">
        <v>8</v>
      </c>
      <c r="D41" s="50">
        <v>38.409999999999997</v>
      </c>
      <c r="E41" s="50">
        <v>0</v>
      </c>
      <c r="F41" s="50">
        <v>2</v>
      </c>
      <c r="G41" s="14">
        <f t="shared" si="0"/>
        <v>10</v>
      </c>
      <c r="H41" s="50">
        <v>0</v>
      </c>
      <c r="I41" s="50">
        <v>0</v>
      </c>
      <c r="J41" s="14">
        <f t="shared" si="1"/>
        <v>48.41</v>
      </c>
      <c r="K41" s="64"/>
      <c r="L41" s="64"/>
      <c r="M41" s="64"/>
      <c r="N41" s="64"/>
      <c r="O41" s="70"/>
    </row>
    <row r="42" spans="1:15" x14ac:dyDescent="0.25">
      <c r="A42" s="67"/>
      <c r="B42" s="64"/>
      <c r="C42" s="21">
        <v>9</v>
      </c>
      <c r="D42" s="50">
        <v>31.7</v>
      </c>
      <c r="E42" s="50">
        <v>0</v>
      </c>
      <c r="F42" s="50">
        <v>0</v>
      </c>
      <c r="G42" s="14">
        <f t="shared" si="0"/>
        <v>0</v>
      </c>
      <c r="H42" s="50">
        <v>1</v>
      </c>
      <c r="I42" s="50">
        <v>0</v>
      </c>
      <c r="J42" s="14">
        <f t="shared" si="1"/>
        <v>41.7</v>
      </c>
      <c r="K42" s="64"/>
      <c r="L42" s="64"/>
      <c r="M42" s="64"/>
      <c r="N42" s="64"/>
      <c r="O42" s="70"/>
    </row>
    <row r="43" spans="1:15" x14ac:dyDescent="0.25">
      <c r="A43" s="68"/>
      <c r="B43" s="65"/>
      <c r="C43" s="22">
        <v>10</v>
      </c>
      <c r="D43" s="16">
        <v>36.479999999999997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  <c r="J43" s="16">
        <f t="shared" si="1"/>
        <v>36.479999999999997</v>
      </c>
      <c r="K43" s="65"/>
      <c r="L43" s="65"/>
      <c r="M43" s="65"/>
      <c r="N43" s="65"/>
      <c r="O43" s="71"/>
    </row>
    <row r="44" spans="1:15" x14ac:dyDescent="0.25">
      <c r="A44" s="66" t="s">
        <v>24</v>
      </c>
      <c r="B44" s="63" t="s">
        <v>25</v>
      </c>
      <c r="C44" s="20">
        <v>1</v>
      </c>
      <c r="D44" s="12">
        <v>24.14</v>
      </c>
      <c r="E44" s="12">
        <v>0</v>
      </c>
      <c r="F44" s="12">
        <v>0</v>
      </c>
      <c r="G44" s="12">
        <f>F44*5</f>
        <v>0</v>
      </c>
      <c r="H44" s="12">
        <v>0</v>
      </c>
      <c r="I44" s="12">
        <v>0</v>
      </c>
      <c r="J44" s="12">
        <f t="shared" si="1"/>
        <v>24.14</v>
      </c>
      <c r="K44" s="63">
        <f>SUM(F44:F53)</f>
        <v>9</v>
      </c>
      <c r="L44" s="63">
        <f>_xlfn.RANK.EQ(K44,K4:K173,1)</f>
        <v>5</v>
      </c>
      <c r="M44" s="63">
        <f>SUM(J44:J53)</f>
        <v>303.77999999999997</v>
      </c>
      <c r="N44" s="63">
        <f>_xlfn.RANK.EQ(M44,M4:M173,1)</f>
        <v>4</v>
      </c>
      <c r="O44" s="69">
        <f>Q7/M44*100</f>
        <v>83.191783527552843</v>
      </c>
    </row>
    <row r="45" spans="1:15" x14ac:dyDescent="0.25">
      <c r="A45" s="67"/>
      <c r="B45" s="64"/>
      <c r="C45" s="21">
        <v>2</v>
      </c>
      <c r="D45" s="14">
        <v>28.93</v>
      </c>
      <c r="E45" s="14">
        <v>0</v>
      </c>
      <c r="F45" s="14">
        <v>1</v>
      </c>
      <c r="G45" s="14">
        <f t="shared" si="0"/>
        <v>5</v>
      </c>
      <c r="H45" s="50">
        <v>0</v>
      </c>
      <c r="I45" s="50">
        <v>0</v>
      </c>
      <c r="J45" s="14">
        <f t="shared" si="1"/>
        <v>33.93</v>
      </c>
      <c r="K45" s="64"/>
      <c r="L45" s="64"/>
      <c r="M45" s="64"/>
      <c r="N45" s="64"/>
      <c r="O45" s="70"/>
    </row>
    <row r="46" spans="1:15" x14ac:dyDescent="0.25">
      <c r="A46" s="67"/>
      <c r="B46" s="64"/>
      <c r="C46" s="21">
        <v>3</v>
      </c>
      <c r="D46" s="14">
        <v>31.97</v>
      </c>
      <c r="E46" s="14">
        <v>0</v>
      </c>
      <c r="F46" s="14">
        <v>3</v>
      </c>
      <c r="G46" s="14">
        <f t="shared" si="0"/>
        <v>15</v>
      </c>
      <c r="H46" s="50">
        <v>0</v>
      </c>
      <c r="I46" s="50">
        <v>0</v>
      </c>
      <c r="J46" s="14">
        <f t="shared" si="1"/>
        <v>46.97</v>
      </c>
      <c r="K46" s="64"/>
      <c r="L46" s="64"/>
      <c r="M46" s="64"/>
      <c r="N46" s="64"/>
      <c r="O46" s="70"/>
    </row>
    <row r="47" spans="1:15" x14ac:dyDescent="0.25">
      <c r="A47" s="67"/>
      <c r="B47" s="64"/>
      <c r="C47" s="21">
        <v>4</v>
      </c>
      <c r="D47" s="50">
        <v>23.45</v>
      </c>
      <c r="E47" s="50">
        <v>0</v>
      </c>
      <c r="F47" s="50">
        <v>1</v>
      </c>
      <c r="G47" s="14">
        <f t="shared" si="0"/>
        <v>5</v>
      </c>
      <c r="H47" s="50">
        <v>0</v>
      </c>
      <c r="I47" s="50">
        <v>0</v>
      </c>
      <c r="J47" s="14">
        <f t="shared" si="1"/>
        <v>28.45</v>
      </c>
      <c r="K47" s="64"/>
      <c r="L47" s="64"/>
      <c r="M47" s="64"/>
      <c r="N47" s="64"/>
      <c r="O47" s="70"/>
    </row>
    <row r="48" spans="1:15" x14ac:dyDescent="0.25">
      <c r="A48" s="67"/>
      <c r="B48" s="64"/>
      <c r="C48" s="21">
        <v>5</v>
      </c>
      <c r="D48" s="50">
        <v>31.05</v>
      </c>
      <c r="E48" s="50">
        <v>1</v>
      </c>
      <c r="F48" s="50">
        <v>0</v>
      </c>
      <c r="G48" s="14">
        <f t="shared" si="0"/>
        <v>0</v>
      </c>
      <c r="H48" s="50">
        <v>0</v>
      </c>
      <c r="I48" s="50">
        <v>0</v>
      </c>
      <c r="J48" s="14">
        <f t="shared" si="1"/>
        <v>21.05</v>
      </c>
      <c r="K48" s="64"/>
      <c r="L48" s="64"/>
      <c r="M48" s="64"/>
      <c r="N48" s="64"/>
      <c r="O48" s="70"/>
    </row>
    <row r="49" spans="1:15" x14ac:dyDescent="0.25">
      <c r="A49" s="67"/>
      <c r="B49" s="64"/>
      <c r="C49" s="21">
        <v>6</v>
      </c>
      <c r="D49" s="50">
        <v>25.35</v>
      </c>
      <c r="E49" s="50">
        <v>0</v>
      </c>
      <c r="F49" s="50">
        <v>0</v>
      </c>
      <c r="G49" s="14">
        <f t="shared" si="0"/>
        <v>0</v>
      </c>
      <c r="H49" s="50">
        <v>0</v>
      </c>
      <c r="I49" s="50">
        <v>0</v>
      </c>
      <c r="J49" s="14">
        <f t="shared" si="1"/>
        <v>25.35</v>
      </c>
      <c r="K49" s="64"/>
      <c r="L49" s="64"/>
      <c r="M49" s="64"/>
      <c r="N49" s="64"/>
      <c r="O49" s="70"/>
    </row>
    <row r="50" spans="1:15" x14ac:dyDescent="0.25">
      <c r="A50" s="67"/>
      <c r="B50" s="64"/>
      <c r="C50" s="21">
        <v>7</v>
      </c>
      <c r="D50" s="50">
        <v>31.44</v>
      </c>
      <c r="E50" s="50">
        <v>1</v>
      </c>
      <c r="F50" s="50">
        <v>1</v>
      </c>
      <c r="G50" s="14">
        <f t="shared" si="0"/>
        <v>5</v>
      </c>
      <c r="H50" s="50">
        <v>0</v>
      </c>
      <c r="I50" s="50">
        <v>0</v>
      </c>
      <c r="J50" s="14">
        <f t="shared" si="1"/>
        <v>26.439999999999998</v>
      </c>
      <c r="K50" s="64"/>
      <c r="L50" s="64"/>
      <c r="M50" s="64"/>
      <c r="N50" s="64"/>
      <c r="O50" s="70"/>
    </row>
    <row r="51" spans="1:15" x14ac:dyDescent="0.25">
      <c r="A51" s="67"/>
      <c r="B51" s="64"/>
      <c r="C51" s="21">
        <v>8</v>
      </c>
      <c r="D51" s="50">
        <v>29.21</v>
      </c>
      <c r="E51" s="50">
        <v>0</v>
      </c>
      <c r="F51" s="50">
        <v>1</v>
      </c>
      <c r="G51" s="14">
        <f t="shared" si="0"/>
        <v>5</v>
      </c>
      <c r="H51" s="50">
        <v>0</v>
      </c>
      <c r="I51" s="50">
        <v>0</v>
      </c>
      <c r="J51" s="14">
        <f t="shared" si="1"/>
        <v>34.21</v>
      </c>
      <c r="K51" s="64"/>
      <c r="L51" s="64"/>
      <c r="M51" s="64"/>
      <c r="N51" s="64"/>
      <c r="O51" s="70"/>
    </row>
    <row r="52" spans="1:15" x14ac:dyDescent="0.25">
      <c r="A52" s="67"/>
      <c r="B52" s="64"/>
      <c r="C52" s="21">
        <v>9</v>
      </c>
      <c r="D52" s="50">
        <v>22.65</v>
      </c>
      <c r="E52" s="50">
        <v>0</v>
      </c>
      <c r="F52" s="50">
        <v>1</v>
      </c>
      <c r="G52" s="14">
        <f t="shared" si="0"/>
        <v>5</v>
      </c>
      <c r="H52" s="50">
        <v>0</v>
      </c>
      <c r="I52" s="50">
        <v>0</v>
      </c>
      <c r="J52" s="14">
        <f t="shared" si="1"/>
        <v>27.65</v>
      </c>
      <c r="K52" s="64"/>
      <c r="L52" s="64"/>
      <c r="M52" s="64"/>
      <c r="N52" s="64"/>
      <c r="O52" s="70"/>
    </row>
    <row r="53" spans="1:15" x14ac:dyDescent="0.25">
      <c r="A53" s="68"/>
      <c r="B53" s="65"/>
      <c r="C53" s="22">
        <v>10</v>
      </c>
      <c r="D53" s="16">
        <v>30.59</v>
      </c>
      <c r="E53" s="16">
        <v>0</v>
      </c>
      <c r="F53" s="16">
        <v>1</v>
      </c>
      <c r="G53" s="16">
        <f t="shared" si="0"/>
        <v>5</v>
      </c>
      <c r="H53" s="16">
        <v>0</v>
      </c>
      <c r="I53" s="16">
        <v>0</v>
      </c>
      <c r="J53" s="16">
        <f t="shared" si="1"/>
        <v>35.590000000000003</v>
      </c>
      <c r="K53" s="65"/>
      <c r="L53" s="65"/>
      <c r="M53" s="65"/>
      <c r="N53" s="65"/>
      <c r="O53" s="71"/>
    </row>
    <row r="54" spans="1:15" x14ac:dyDescent="0.25">
      <c r="A54" s="66" t="s">
        <v>1</v>
      </c>
      <c r="B54" s="63" t="s">
        <v>26</v>
      </c>
      <c r="C54" s="20">
        <v>1</v>
      </c>
      <c r="D54" s="12">
        <v>24.03</v>
      </c>
      <c r="E54" s="12">
        <v>0</v>
      </c>
      <c r="F54" s="12">
        <v>1</v>
      </c>
      <c r="G54" s="12">
        <f t="shared" si="0"/>
        <v>5</v>
      </c>
      <c r="H54" s="12">
        <v>1</v>
      </c>
      <c r="I54" s="12">
        <v>0</v>
      </c>
      <c r="J54" s="12">
        <f t="shared" si="1"/>
        <v>39.03</v>
      </c>
      <c r="K54" s="63">
        <f>SUM(F54:F63)</f>
        <v>5</v>
      </c>
      <c r="L54" s="63">
        <f>_xlfn.RANK.EQ(K54,K4:K173,1)</f>
        <v>2</v>
      </c>
      <c r="M54" s="63">
        <f>SUM(J54:J63)</f>
        <v>273.92</v>
      </c>
      <c r="N54" s="63">
        <f>_xlfn.RANK.EQ(M54,M4:M173,1)</f>
        <v>2</v>
      </c>
      <c r="O54" s="69">
        <f>Q7/M54*100</f>
        <v>92.26051401869158</v>
      </c>
    </row>
    <row r="55" spans="1:15" x14ac:dyDescent="0.25">
      <c r="A55" s="67"/>
      <c r="B55" s="64"/>
      <c r="C55" s="21">
        <v>2</v>
      </c>
      <c r="D55" s="14">
        <v>23.94</v>
      </c>
      <c r="E55" s="14">
        <v>0</v>
      </c>
      <c r="F55" s="14">
        <v>1</v>
      </c>
      <c r="G55" s="14">
        <f t="shared" si="0"/>
        <v>5</v>
      </c>
      <c r="H55" s="50">
        <v>0</v>
      </c>
      <c r="I55" s="50">
        <v>0</v>
      </c>
      <c r="J55" s="14">
        <f t="shared" si="1"/>
        <v>28.94</v>
      </c>
      <c r="K55" s="64"/>
      <c r="L55" s="64"/>
      <c r="M55" s="64"/>
      <c r="N55" s="64"/>
      <c r="O55" s="70"/>
    </row>
    <row r="56" spans="1:15" x14ac:dyDescent="0.25">
      <c r="A56" s="67"/>
      <c r="B56" s="64"/>
      <c r="C56" s="21">
        <v>3</v>
      </c>
      <c r="D56" s="14">
        <v>27.58</v>
      </c>
      <c r="E56" s="14">
        <v>0</v>
      </c>
      <c r="F56" s="14">
        <v>1</v>
      </c>
      <c r="G56" s="14">
        <f t="shared" si="0"/>
        <v>5</v>
      </c>
      <c r="H56" s="50">
        <v>0</v>
      </c>
      <c r="I56" s="50">
        <v>0</v>
      </c>
      <c r="J56" s="14">
        <f t="shared" si="1"/>
        <v>32.58</v>
      </c>
      <c r="K56" s="64"/>
      <c r="L56" s="64"/>
      <c r="M56" s="64"/>
      <c r="N56" s="64"/>
      <c r="O56" s="70"/>
    </row>
    <row r="57" spans="1:15" x14ac:dyDescent="0.25">
      <c r="A57" s="67"/>
      <c r="B57" s="64"/>
      <c r="C57" s="21">
        <v>4</v>
      </c>
      <c r="D57" s="50">
        <v>21.71</v>
      </c>
      <c r="E57" s="50">
        <v>0</v>
      </c>
      <c r="F57" s="50">
        <v>0</v>
      </c>
      <c r="G57" s="14">
        <f t="shared" si="0"/>
        <v>0</v>
      </c>
      <c r="H57" s="50">
        <v>0</v>
      </c>
      <c r="I57" s="50">
        <v>0</v>
      </c>
      <c r="J57" s="14">
        <f t="shared" si="1"/>
        <v>21.71</v>
      </c>
      <c r="K57" s="64"/>
      <c r="L57" s="64"/>
      <c r="M57" s="64"/>
      <c r="N57" s="64"/>
      <c r="O57" s="70"/>
    </row>
    <row r="58" spans="1:15" x14ac:dyDescent="0.25">
      <c r="A58" s="67"/>
      <c r="B58" s="64"/>
      <c r="C58" s="21">
        <v>5</v>
      </c>
      <c r="D58" s="50">
        <v>24.51</v>
      </c>
      <c r="E58" s="50">
        <v>1</v>
      </c>
      <c r="F58" s="50">
        <v>0</v>
      </c>
      <c r="G58" s="14">
        <f t="shared" si="0"/>
        <v>0</v>
      </c>
      <c r="H58" s="50">
        <v>0</v>
      </c>
      <c r="I58" s="50">
        <v>0</v>
      </c>
      <c r="J58" s="14">
        <f t="shared" si="1"/>
        <v>14.510000000000002</v>
      </c>
      <c r="K58" s="64"/>
      <c r="L58" s="64"/>
      <c r="M58" s="64"/>
      <c r="N58" s="64"/>
      <c r="O58" s="70"/>
    </row>
    <row r="59" spans="1:15" x14ac:dyDescent="0.25">
      <c r="A59" s="67"/>
      <c r="B59" s="64"/>
      <c r="C59" s="21">
        <v>6</v>
      </c>
      <c r="D59" s="14">
        <v>29.84</v>
      </c>
      <c r="E59" s="14">
        <v>0</v>
      </c>
      <c r="F59" s="14">
        <v>1</v>
      </c>
      <c r="G59" s="14">
        <f t="shared" si="0"/>
        <v>5</v>
      </c>
      <c r="H59" s="50">
        <v>0</v>
      </c>
      <c r="I59" s="50">
        <v>0</v>
      </c>
      <c r="J59" s="14">
        <f t="shared" si="1"/>
        <v>34.840000000000003</v>
      </c>
      <c r="K59" s="64"/>
      <c r="L59" s="64"/>
      <c r="M59" s="64"/>
      <c r="N59" s="64"/>
      <c r="O59" s="70"/>
    </row>
    <row r="60" spans="1:15" x14ac:dyDescent="0.25">
      <c r="A60" s="67"/>
      <c r="B60" s="64"/>
      <c r="C60" s="21">
        <v>7</v>
      </c>
      <c r="D60" s="14">
        <v>23.76</v>
      </c>
      <c r="E60" s="14">
        <v>1</v>
      </c>
      <c r="F60" s="14">
        <v>1</v>
      </c>
      <c r="G60" s="14">
        <f t="shared" si="0"/>
        <v>5</v>
      </c>
      <c r="H60" s="50">
        <v>1</v>
      </c>
      <c r="I60" s="50">
        <v>0</v>
      </c>
      <c r="J60" s="14">
        <f t="shared" si="1"/>
        <v>28.760000000000005</v>
      </c>
      <c r="K60" s="64"/>
      <c r="L60" s="64"/>
      <c r="M60" s="64"/>
      <c r="N60" s="64"/>
      <c r="O60" s="70"/>
    </row>
    <row r="61" spans="1:15" x14ac:dyDescent="0.25">
      <c r="A61" s="67"/>
      <c r="B61" s="64"/>
      <c r="C61" s="21">
        <v>8</v>
      </c>
      <c r="D61" s="14">
        <v>26.97</v>
      </c>
      <c r="E61" s="14">
        <v>0</v>
      </c>
      <c r="F61" s="14">
        <v>0</v>
      </c>
      <c r="G61" s="14">
        <f t="shared" si="0"/>
        <v>0</v>
      </c>
      <c r="H61" s="50">
        <v>0</v>
      </c>
      <c r="I61" s="50">
        <v>0</v>
      </c>
      <c r="J61" s="14">
        <f t="shared" si="1"/>
        <v>26.97</v>
      </c>
      <c r="K61" s="64"/>
      <c r="L61" s="64"/>
      <c r="M61" s="64"/>
      <c r="N61" s="64"/>
      <c r="O61" s="70"/>
    </row>
    <row r="62" spans="1:15" x14ac:dyDescent="0.25">
      <c r="A62" s="67"/>
      <c r="B62" s="64"/>
      <c r="C62" s="21">
        <v>9</v>
      </c>
      <c r="D62" s="50">
        <v>20.88</v>
      </c>
      <c r="E62" s="50">
        <v>0</v>
      </c>
      <c r="F62" s="50">
        <v>0</v>
      </c>
      <c r="G62" s="14">
        <f>F62*5</f>
        <v>0</v>
      </c>
      <c r="H62" s="50">
        <v>0</v>
      </c>
      <c r="I62" s="50">
        <v>0</v>
      </c>
      <c r="J62" s="14">
        <f t="shared" si="1"/>
        <v>20.88</v>
      </c>
      <c r="K62" s="64"/>
      <c r="L62" s="64"/>
      <c r="M62" s="64"/>
      <c r="N62" s="64"/>
      <c r="O62" s="70"/>
    </row>
    <row r="63" spans="1:15" x14ac:dyDescent="0.25">
      <c r="A63" s="68"/>
      <c r="B63" s="65"/>
      <c r="C63" s="22">
        <v>10</v>
      </c>
      <c r="D63" s="16">
        <v>25.7</v>
      </c>
      <c r="E63" s="16">
        <v>0</v>
      </c>
      <c r="F63" s="16">
        <v>0</v>
      </c>
      <c r="G63" s="16">
        <f t="shared" si="0"/>
        <v>0</v>
      </c>
      <c r="H63" s="16">
        <v>0</v>
      </c>
      <c r="I63" s="16">
        <v>0</v>
      </c>
      <c r="J63" s="16">
        <f t="shared" si="1"/>
        <v>25.7</v>
      </c>
      <c r="K63" s="65"/>
      <c r="L63" s="65"/>
      <c r="M63" s="65"/>
      <c r="N63" s="65"/>
      <c r="O63" s="71"/>
    </row>
    <row r="64" spans="1:15" x14ac:dyDescent="0.25">
      <c r="A64" s="66" t="s">
        <v>1</v>
      </c>
      <c r="B64" s="63" t="s">
        <v>27</v>
      </c>
      <c r="C64" s="20">
        <v>1</v>
      </c>
      <c r="D64" s="12">
        <v>23.54</v>
      </c>
      <c r="E64" s="12">
        <v>0</v>
      </c>
      <c r="F64" s="12">
        <v>0</v>
      </c>
      <c r="G64" s="12">
        <f t="shared" si="0"/>
        <v>0</v>
      </c>
      <c r="H64" s="12">
        <v>0</v>
      </c>
      <c r="I64" s="12">
        <v>0</v>
      </c>
      <c r="J64" s="12">
        <f t="shared" si="1"/>
        <v>23.54</v>
      </c>
      <c r="K64" s="63">
        <f>SUM(F64:F73)</f>
        <v>26</v>
      </c>
      <c r="L64" s="63">
        <f>_xlfn.RANK.EQ(K64,K4:K173,1)</f>
        <v>12</v>
      </c>
      <c r="M64" s="63">
        <f>SUM(J64:J73)</f>
        <v>733.93000000000006</v>
      </c>
      <c r="N64" s="63">
        <f>_xlfn.RANK.EQ(M64,M4:M173,1)</f>
        <v>13</v>
      </c>
      <c r="O64" s="69">
        <f>Q7/M64*100</f>
        <v>34.433801588707368</v>
      </c>
    </row>
    <row r="65" spans="1:15" x14ac:dyDescent="0.25">
      <c r="A65" s="67"/>
      <c r="B65" s="64"/>
      <c r="C65" s="21">
        <v>2</v>
      </c>
      <c r="D65" s="14">
        <v>27.38</v>
      </c>
      <c r="E65" s="14">
        <v>0</v>
      </c>
      <c r="F65" s="14">
        <v>0</v>
      </c>
      <c r="G65" s="14">
        <f t="shared" si="0"/>
        <v>0</v>
      </c>
      <c r="H65" s="50">
        <v>0</v>
      </c>
      <c r="I65" s="50">
        <v>0</v>
      </c>
      <c r="J65" s="14">
        <f t="shared" si="1"/>
        <v>27.38</v>
      </c>
      <c r="K65" s="64"/>
      <c r="L65" s="64"/>
      <c r="M65" s="64"/>
      <c r="N65" s="64"/>
      <c r="O65" s="70"/>
    </row>
    <row r="66" spans="1:15" x14ac:dyDescent="0.25">
      <c r="A66" s="67"/>
      <c r="B66" s="64"/>
      <c r="C66" s="21">
        <v>3</v>
      </c>
      <c r="D66" s="14">
        <v>31.05</v>
      </c>
      <c r="E66" s="14">
        <v>0</v>
      </c>
      <c r="F66" s="14">
        <v>11</v>
      </c>
      <c r="G66" s="14">
        <f t="shared" si="0"/>
        <v>55</v>
      </c>
      <c r="H66" s="50">
        <v>1</v>
      </c>
      <c r="I66" s="50">
        <v>0</v>
      </c>
      <c r="J66" s="14">
        <f t="shared" si="1"/>
        <v>96.05</v>
      </c>
      <c r="K66" s="64"/>
      <c r="L66" s="64"/>
      <c r="M66" s="64"/>
      <c r="N66" s="64"/>
      <c r="O66" s="70"/>
    </row>
    <row r="67" spans="1:15" x14ac:dyDescent="0.25">
      <c r="A67" s="67"/>
      <c r="B67" s="64"/>
      <c r="C67" s="21">
        <v>4</v>
      </c>
      <c r="D67" s="50">
        <v>24.42</v>
      </c>
      <c r="E67" s="50">
        <v>0</v>
      </c>
      <c r="F67" s="50">
        <v>0</v>
      </c>
      <c r="G67" s="14">
        <f t="shared" si="0"/>
        <v>0</v>
      </c>
      <c r="H67" s="50">
        <v>0</v>
      </c>
      <c r="I67" s="50">
        <v>0</v>
      </c>
      <c r="J67" s="14">
        <f t="shared" si="1"/>
        <v>24.42</v>
      </c>
      <c r="K67" s="64"/>
      <c r="L67" s="64"/>
      <c r="M67" s="64"/>
      <c r="N67" s="64"/>
      <c r="O67" s="70"/>
    </row>
    <row r="68" spans="1:15" x14ac:dyDescent="0.25">
      <c r="A68" s="67"/>
      <c r="B68" s="64"/>
      <c r="C68" s="21">
        <v>5</v>
      </c>
      <c r="D68" s="50">
        <v>30.16</v>
      </c>
      <c r="E68" s="50">
        <v>1</v>
      </c>
      <c r="F68" s="50">
        <v>0</v>
      </c>
      <c r="G68" s="14">
        <f t="shared" ref="G68:G161" si="2">PRODUCT(F68*5)</f>
        <v>0</v>
      </c>
      <c r="H68" s="50">
        <v>0</v>
      </c>
      <c r="I68" s="50">
        <v>0</v>
      </c>
      <c r="J68" s="14">
        <f t="shared" ref="J68:J161" si="3">SUM(D68,G68,H68*10,I68*10)-(E68*10)</f>
        <v>20.16</v>
      </c>
      <c r="K68" s="64"/>
      <c r="L68" s="64"/>
      <c r="M68" s="64"/>
      <c r="N68" s="64"/>
      <c r="O68" s="70"/>
    </row>
    <row r="69" spans="1:15" x14ac:dyDescent="0.25">
      <c r="A69" s="67"/>
      <c r="B69" s="64"/>
      <c r="C69" s="21">
        <v>6</v>
      </c>
      <c r="D69" s="50">
        <v>33.450000000000003</v>
      </c>
      <c r="E69" s="50">
        <v>0</v>
      </c>
      <c r="F69" s="50">
        <v>0</v>
      </c>
      <c r="G69" s="14">
        <f t="shared" si="2"/>
        <v>0</v>
      </c>
      <c r="H69" s="50">
        <v>0</v>
      </c>
      <c r="I69" s="50">
        <v>0</v>
      </c>
      <c r="J69" s="14">
        <f t="shared" si="3"/>
        <v>33.450000000000003</v>
      </c>
      <c r="K69" s="64"/>
      <c r="L69" s="64"/>
      <c r="M69" s="64"/>
      <c r="N69" s="64"/>
      <c r="O69" s="70"/>
    </row>
    <row r="70" spans="1:15" x14ac:dyDescent="0.25">
      <c r="A70" s="67"/>
      <c r="B70" s="64"/>
      <c r="C70" s="21">
        <v>7</v>
      </c>
      <c r="D70" s="50">
        <v>29.95</v>
      </c>
      <c r="E70" s="50">
        <v>0</v>
      </c>
      <c r="F70" s="50">
        <v>4</v>
      </c>
      <c r="G70" s="14">
        <f t="shared" si="2"/>
        <v>20</v>
      </c>
      <c r="H70" s="50">
        <v>1</v>
      </c>
      <c r="I70" s="50">
        <v>0</v>
      </c>
      <c r="J70" s="14">
        <f t="shared" si="3"/>
        <v>59.95</v>
      </c>
      <c r="K70" s="64"/>
      <c r="L70" s="64"/>
      <c r="M70" s="64"/>
      <c r="N70" s="64"/>
      <c r="O70" s="70"/>
    </row>
    <row r="71" spans="1:15" x14ac:dyDescent="0.25">
      <c r="A71" s="67"/>
      <c r="B71" s="64"/>
      <c r="C71" s="21">
        <v>8</v>
      </c>
      <c r="D71" s="50">
        <v>31.03</v>
      </c>
      <c r="E71" s="50">
        <v>0</v>
      </c>
      <c r="F71" s="50">
        <v>1</v>
      </c>
      <c r="G71" s="14">
        <f t="shared" si="2"/>
        <v>5</v>
      </c>
      <c r="H71" s="50">
        <v>0</v>
      </c>
      <c r="I71" s="50">
        <v>0</v>
      </c>
      <c r="J71" s="14">
        <f t="shared" si="3"/>
        <v>36.03</v>
      </c>
      <c r="K71" s="64"/>
      <c r="L71" s="64"/>
      <c r="M71" s="64"/>
      <c r="N71" s="64"/>
      <c r="O71" s="70"/>
    </row>
    <row r="72" spans="1:15" x14ac:dyDescent="0.25">
      <c r="A72" s="67"/>
      <c r="B72" s="64"/>
      <c r="C72" s="21">
        <v>9</v>
      </c>
      <c r="D72" s="50">
        <v>28.11</v>
      </c>
      <c r="E72" s="50">
        <v>0</v>
      </c>
      <c r="F72" s="50">
        <v>2</v>
      </c>
      <c r="G72" s="14">
        <f t="shared" si="2"/>
        <v>10</v>
      </c>
      <c r="H72" s="50">
        <v>0</v>
      </c>
      <c r="I72" s="50">
        <v>0</v>
      </c>
      <c r="J72" s="14">
        <f t="shared" si="3"/>
        <v>38.11</v>
      </c>
      <c r="K72" s="64"/>
      <c r="L72" s="64"/>
      <c r="M72" s="64"/>
      <c r="N72" s="64"/>
      <c r="O72" s="70"/>
    </row>
    <row r="73" spans="1:15" x14ac:dyDescent="0.25">
      <c r="A73" s="68"/>
      <c r="B73" s="65"/>
      <c r="C73" s="22">
        <v>10</v>
      </c>
      <c r="D73" s="16">
        <v>334.84</v>
      </c>
      <c r="E73" s="16">
        <v>0</v>
      </c>
      <c r="F73" s="16">
        <v>8</v>
      </c>
      <c r="G73" s="16">
        <f t="shared" si="2"/>
        <v>40</v>
      </c>
      <c r="H73" s="16">
        <v>0</v>
      </c>
      <c r="I73" s="16">
        <v>0</v>
      </c>
      <c r="J73" s="16">
        <f t="shared" si="3"/>
        <v>374.84</v>
      </c>
      <c r="K73" s="65"/>
      <c r="L73" s="65"/>
      <c r="M73" s="65"/>
      <c r="N73" s="65"/>
      <c r="O73" s="71"/>
    </row>
    <row r="74" spans="1:15" x14ac:dyDescent="0.25">
      <c r="A74" s="66" t="s">
        <v>1</v>
      </c>
      <c r="B74" s="63" t="s">
        <v>28</v>
      </c>
      <c r="C74" s="20">
        <v>1</v>
      </c>
      <c r="D74" s="12">
        <v>35.369999999999997</v>
      </c>
      <c r="E74" s="12">
        <v>0</v>
      </c>
      <c r="F74" s="12">
        <v>0</v>
      </c>
      <c r="G74" s="12">
        <f t="shared" si="2"/>
        <v>0</v>
      </c>
      <c r="H74" s="12">
        <v>0</v>
      </c>
      <c r="I74" s="12">
        <v>0</v>
      </c>
      <c r="J74" s="12">
        <f t="shared" si="3"/>
        <v>35.369999999999997</v>
      </c>
      <c r="K74" s="63">
        <f>SUM(F74:F83)</f>
        <v>13</v>
      </c>
      <c r="L74" s="63">
        <f>_xlfn.RANK.EQ(K74,K4:K173,1)</f>
        <v>8</v>
      </c>
      <c r="M74" s="63">
        <f>SUM(J74:J83)</f>
        <v>485.67</v>
      </c>
      <c r="N74" s="63">
        <f>_xlfn.RANK.EQ(M74,M4:M173,1)</f>
        <v>10</v>
      </c>
      <c r="O74" s="69">
        <f>Q7/M74*100</f>
        <v>52.035332633269505</v>
      </c>
    </row>
    <row r="75" spans="1:15" x14ac:dyDescent="0.25">
      <c r="A75" s="67"/>
      <c r="B75" s="64"/>
      <c r="C75" s="21">
        <v>2</v>
      </c>
      <c r="D75" s="14">
        <v>39.090000000000003</v>
      </c>
      <c r="E75" s="14">
        <v>0</v>
      </c>
      <c r="F75" s="14">
        <v>1</v>
      </c>
      <c r="G75" s="14">
        <f t="shared" si="2"/>
        <v>5</v>
      </c>
      <c r="H75" s="50">
        <v>0</v>
      </c>
      <c r="I75" s="50">
        <v>0</v>
      </c>
      <c r="J75" s="14">
        <f t="shared" si="3"/>
        <v>44.09</v>
      </c>
      <c r="K75" s="64"/>
      <c r="L75" s="64"/>
      <c r="M75" s="64"/>
      <c r="N75" s="64"/>
      <c r="O75" s="70"/>
    </row>
    <row r="76" spans="1:15" x14ac:dyDescent="0.25">
      <c r="A76" s="67"/>
      <c r="B76" s="64"/>
      <c r="C76" s="21">
        <v>3</v>
      </c>
      <c r="D76" s="14">
        <v>37.520000000000003</v>
      </c>
      <c r="E76" s="14">
        <v>0</v>
      </c>
      <c r="F76" s="14">
        <v>0</v>
      </c>
      <c r="G76" s="14">
        <f t="shared" si="2"/>
        <v>0</v>
      </c>
      <c r="H76" s="50">
        <v>0</v>
      </c>
      <c r="I76" s="50">
        <v>0</v>
      </c>
      <c r="J76" s="14">
        <f t="shared" si="3"/>
        <v>37.520000000000003</v>
      </c>
      <c r="K76" s="64"/>
      <c r="L76" s="64"/>
      <c r="M76" s="64"/>
      <c r="N76" s="64"/>
      <c r="O76" s="70"/>
    </row>
    <row r="77" spans="1:15" x14ac:dyDescent="0.25">
      <c r="A77" s="67"/>
      <c r="B77" s="64"/>
      <c r="C77" s="21">
        <v>4</v>
      </c>
      <c r="D77" s="50">
        <v>32.799999999999997</v>
      </c>
      <c r="E77" s="50">
        <v>1</v>
      </c>
      <c r="F77" s="50">
        <v>1</v>
      </c>
      <c r="G77" s="14">
        <f t="shared" si="2"/>
        <v>5</v>
      </c>
      <c r="H77" s="50">
        <v>0</v>
      </c>
      <c r="I77" s="50">
        <v>0</v>
      </c>
      <c r="J77" s="14">
        <f t="shared" si="3"/>
        <v>27.799999999999997</v>
      </c>
      <c r="K77" s="64"/>
      <c r="L77" s="64"/>
      <c r="M77" s="64"/>
      <c r="N77" s="64"/>
      <c r="O77" s="70"/>
    </row>
    <row r="78" spans="1:15" x14ac:dyDescent="0.25">
      <c r="A78" s="67"/>
      <c r="B78" s="64"/>
      <c r="C78" s="21">
        <v>5</v>
      </c>
      <c r="D78" s="50">
        <v>54.5</v>
      </c>
      <c r="E78" s="50">
        <v>1</v>
      </c>
      <c r="F78" s="50">
        <v>1</v>
      </c>
      <c r="G78" s="14">
        <f t="shared" si="2"/>
        <v>5</v>
      </c>
      <c r="H78" s="50">
        <v>1</v>
      </c>
      <c r="I78" s="50">
        <v>0</v>
      </c>
      <c r="J78" s="14">
        <f t="shared" si="3"/>
        <v>59.5</v>
      </c>
      <c r="K78" s="64"/>
      <c r="L78" s="64"/>
      <c r="M78" s="64"/>
      <c r="N78" s="64"/>
      <c r="O78" s="70"/>
    </row>
    <row r="79" spans="1:15" x14ac:dyDescent="0.25">
      <c r="A79" s="67"/>
      <c r="B79" s="64"/>
      <c r="C79" s="21">
        <v>6</v>
      </c>
      <c r="D79" s="50">
        <v>56.24</v>
      </c>
      <c r="E79" s="50">
        <v>0</v>
      </c>
      <c r="F79" s="50">
        <v>2</v>
      </c>
      <c r="G79" s="14">
        <f t="shared" si="2"/>
        <v>10</v>
      </c>
      <c r="H79" s="50">
        <v>0</v>
      </c>
      <c r="I79" s="50">
        <v>0</v>
      </c>
      <c r="J79" s="14">
        <f t="shared" si="3"/>
        <v>66.240000000000009</v>
      </c>
      <c r="K79" s="64"/>
      <c r="L79" s="64"/>
      <c r="M79" s="64"/>
      <c r="N79" s="64"/>
      <c r="O79" s="70"/>
    </row>
    <row r="80" spans="1:15" x14ac:dyDescent="0.25">
      <c r="A80" s="67"/>
      <c r="B80" s="64"/>
      <c r="C80" s="21">
        <v>7</v>
      </c>
      <c r="D80" s="50">
        <v>48.16</v>
      </c>
      <c r="E80" s="50">
        <v>0</v>
      </c>
      <c r="F80" s="50">
        <v>2</v>
      </c>
      <c r="G80" s="14">
        <f t="shared" si="2"/>
        <v>10</v>
      </c>
      <c r="H80" s="50">
        <v>0</v>
      </c>
      <c r="I80" s="50">
        <v>0</v>
      </c>
      <c r="J80" s="14">
        <f t="shared" si="3"/>
        <v>58.16</v>
      </c>
      <c r="K80" s="64"/>
      <c r="L80" s="64"/>
      <c r="M80" s="64"/>
      <c r="N80" s="64"/>
      <c r="O80" s="70"/>
    </row>
    <row r="81" spans="1:15" x14ac:dyDescent="0.25">
      <c r="A81" s="67"/>
      <c r="B81" s="64"/>
      <c r="C81" s="21">
        <v>8</v>
      </c>
      <c r="D81" s="50">
        <v>44.78</v>
      </c>
      <c r="E81" s="50">
        <v>0</v>
      </c>
      <c r="F81" s="50">
        <v>3</v>
      </c>
      <c r="G81" s="14">
        <f t="shared" si="2"/>
        <v>15</v>
      </c>
      <c r="H81" s="50">
        <v>0</v>
      </c>
      <c r="I81" s="50">
        <v>0</v>
      </c>
      <c r="J81" s="14">
        <f t="shared" si="3"/>
        <v>59.78</v>
      </c>
      <c r="K81" s="64"/>
      <c r="L81" s="64"/>
      <c r="M81" s="64"/>
      <c r="N81" s="64"/>
      <c r="O81" s="70"/>
    </row>
    <row r="82" spans="1:15" x14ac:dyDescent="0.25">
      <c r="A82" s="67"/>
      <c r="B82" s="64"/>
      <c r="C82" s="21">
        <v>9</v>
      </c>
      <c r="D82" s="50">
        <v>35.659999999999997</v>
      </c>
      <c r="E82" s="50">
        <v>0</v>
      </c>
      <c r="F82" s="50">
        <v>1</v>
      </c>
      <c r="G82" s="14">
        <f t="shared" si="2"/>
        <v>5</v>
      </c>
      <c r="H82" s="50">
        <v>0</v>
      </c>
      <c r="I82" s="50">
        <v>0</v>
      </c>
      <c r="J82" s="14">
        <f t="shared" si="3"/>
        <v>40.659999999999997</v>
      </c>
      <c r="K82" s="64"/>
      <c r="L82" s="64"/>
      <c r="M82" s="64"/>
      <c r="N82" s="64"/>
      <c r="O82" s="70"/>
    </row>
    <row r="83" spans="1:15" x14ac:dyDescent="0.25">
      <c r="A83" s="68"/>
      <c r="B83" s="65"/>
      <c r="C83" s="22">
        <v>10</v>
      </c>
      <c r="D83" s="16">
        <v>46.55</v>
      </c>
      <c r="E83" s="16">
        <v>0</v>
      </c>
      <c r="F83" s="16">
        <v>2</v>
      </c>
      <c r="G83" s="16">
        <f t="shared" si="2"/>
        <v>10</v>
      </c>
      <c r="H83" s="16">
        <v>0</v>
      </c>
      <c r="I83" s="16">
        <v>0</v>
      </c>
      <c r="J83" s="16">
        <f t="shared" si="3"/>
        <v>56.55</v>
      </c>
      <c r="K83" s="65"/>
      <c r="L83" s="65"/>
      <c r="M83" s="65"/>
      <c r="N83" s="65"/>
      <c r="O83" s="71"/>
    </row>
    <row r="84" spans="1:15" x14ac:dyDescent="0.25">
      <c r="A84" s="66" t="s">
        <v>29</v>
      </c>
      <c r="B84" s="63" t="s">
        <v>30</v>
      </c>
      <c r="C84" s="20">
        <v>1</v>
      </c>
      <c r="D84" s="12">
        <v>28.66</v>
      </c>
      <c r="E84" s="12">
        <v>0</v>
      </c>
      <c r="F84" s="12">
        <v>0</v>
      </c>
      <c r="G84" s="12">
        <f t="shared" si="2"/>
        <v>0</v>
      </c>
      <c r="H84" s="12">
        <v>0</v>
      </c>
      <c r="I84" s="12">
        <v>0</v>
      </c>
      <c r="J84" s="12">
        <f t="shared" si="3"/>
        <v>28.66</v>
      </c>
      <c r="K84" s="63">
        <f>SUM(F84:F93)</f>
        <v>5</v>
      </c>
      <c r="L84" s="63">
        <f>_xlfn.RANK.EQ(K84,K4:K173,1)</f>
        <v>2</v>
      </c>
      <c r="M84" s="63">
        <f>SUM(J84:J93)</f>
        <v>339.35</v>
      </c>
      <c r="N84" s="63">
        <f>_xlfn.RANK.EQ(M84,M4:M173,1)</f>
        <v>5</v>
      </c>
      <c r="O84" s="69">
        <f>Q7/M84*100</f>
        <v>74.471784293502282</v>
      </c>
    </row>
    <row r="85" spans="1:15" x14ac:dyDescent="0.25">
      <c r="A85" s="67"/>
      <c r="B85" s="64"/>
      <c r="C85" s="21">
        <v>2</v>
      </c>
      <c r="D85" s="14">
        <v>35.46</v>
      </c>
      <c r="E85" s="14">
        <v>0</v>
      </c>
      <c r="F85" s="14">
        <v>2</v>
      </c>
      <c r="G85" s="14">
        <f t="shared" si="2"/>
        <v>10</v>
      </c>
      <c r="H85" s="50">
        <v>0</v>
      </c>
      <c r="I85" s="50">
        <v>0</v>
      </c>
      <c r="J85" s="14">
        <f t="shared" si="3"/>
        <v>45.46</v>
      </c>
      <c r="K85" s="64"/>
      <c r="L85" s="64"/>
      <c r="M85" s="64"/>
      <c r="N85" s="64"/>
      <c r="O85" s="70"/>
    </row>
    <row r="86" spans="1:15" x14ac:dyDescent="0.25">
      <c r="A86" s="67"/>
      <c r="B86" s="64"/>
      <c r="C86" s="21">
        <v>3</v>
      </c>
      <c r="D86" s="14">
        <v>33.11</v>
      </c>
      <c r="E86" s="14">
        <v>0</v>
      </c>
      <c r="F86" s="14">
        <v>0</v>
      </c>
      <c r="G86" s="14">
        <f t="shared" si="2"/>
        <v>0</v>
      </c>
      <c r="H86" s="50">
        <v>0</v>
      </c>
      <c r="I86" s="50">
        <v>0</v>
      </c>
      <c r="J86" s="14">
        <f t="shared" si="3"/>
        <v>33.11</v>
      </c>
      <c r="K86" s="64"/>
      <c r="L86" s="64"/>
      <c r="M86" s="64"/>
      <c r="N86" s="64"/>
      <c r="O86" s="70"/>
    </row>
    <row r="87" spans="1:15" x14ac:dyDescent="0.25">
      <c r="A87" s="67"/>
      <c r="B87" s="64"/>
      <c r="C87" s="21">
        <v>4</v>
      </c>
      <c r="D87" s="50">
        <v>26.09</v>
      </c>
      <c r="E87" s="50">
        <v>1</v>
      </c>
      <c r="F87" s="50">
        <v>0</v>
      </c>
      <c r="G87" s="14">
        <f t="shared" si="2"/>
        <v>0</v>
      </c>
      <c r="H87" s="50">
        <v>0</v>
      </c>
      <c r="I87" s="50">
        <v>0</v>
      </c>
      <c r="J87" s="14">
        <f t="shared" si="3"/>
        <v>16.09</v>
      </c>
      <c r="K87" s="64"/>
      <c r="L87" s="64"/>
      <c r="M87" s="64"/>
      <c r="N87" s="64"/>
      <c r="O87" s="70"/>
    </row>
    <row r="88" spans="1:15" x14ac:dyDescent="0.25">
      <c r="A88" s="67"/>
      <c r="B88" s="64"/>
      <c r="C88" s="21">
        <v>5</v>
      </c>
      <c r="D88" s="50">
        <v>34.68</v>
      </c>
      <c r="E88" s="50">
        <v>1</v>
      </c>
      <c r="F88" s="50">
        <v>0</v>
      </c>
      <c r="G88" s="14">
        <f t="shared" si="2"/>
        <v>0</v>
      </c>
      <c r="H88" s="50">
        <v>0</v>
      </c>
      <c r="I88" s="50">
        <v>0</v>
      </c>
      <c r="J88" s="14">
        <f t="shared" si="3"/>
        <v>24.68</v>
      </c>
      <c r="K88" s="64"/>
      <c r="L88" s="64"/>
      <c r="M88" s="64"/>
      <c r="N88" s="64"/>
      <c r="O88" s="70"/>
    </row>
    <row r="89" spans="1:15" x14ac:dyDescent="0.25">
      <c r="A89" s="67"/>
      <c r="B89" s="64"/>
      <c r="C89" s="21">
        <v>6</v>
      </c>
      <c r="D89" s="50">
        <v>33.56</v>
      </c>
      <c r="E89" s="50">
        <v>0</v>
      </c>
      <c r="F89" s="50">
        <v>0</v>
      </c>
      <c r="G89" s="14">
        <f t="shared" si="2"/>
        <v>0</v>
      </c>
      <c r="H89" s="50">
        <v>0</v>
      </c>
      <c r="I89" s="50">
        <v>0</v>
      </c>
      <c r="J89" s="14">
        <f t="shared" si="3"/>
        <v>33.56</v>
      </c>
      <c r="K89" s="64"/>
      <c r="L89" s="64"/>
      <c r="M89" s="64"/>
      <c r="N89" s="64"/>
      <c r="O89" s="70"/>
    </row>
    <row r="90" spans="1:15" x14ac:dyDescent="0.25">
      <c r="A90" s="67"/>
      <c r="B90" s="64"/>
      <c r="C90" s="21">
        <v>7</v>
      </c>
      <c r="D90" s="50">
        <v>43.07</v>
      </c>
      <c r="E90" s="50">
        <v>0</v>
      </c>
      <c r="F90" s="50">
        <v>1</v>
      </c>
      <c r="G90" s="14">
        <f t="shared" si="2"/>
        <v>5</v>
      </c>
      <c r="H90" s="50">
        <v>0</v>
      </c>
      <c r="I90" s="50">
        <v>0</v>
      </c>
      <c r="J90" s="14">
        <f t="shared" si="3"/>
        <v>48.07</v>
      </c>
      <c r="K90" s="64"/>
      <c r="L90" s="64"/>
      <c r="M90" s="64"/>
      <c r="N90" s="64"/>
      <c r="O90" s="70"/>
    </row>
    <row r="91" spans="1:15" x14ac:dyDescent="0.25">
      <c r="A91" s="67"/>
      <c r="B91" s="64"/>
      <c r="C91" s="21">
        <v>8</v>
      </c>
      <c r="D91" s="50">
        <v>32.04</v>
      </c>
      <c r="E91" s="50">
        <v>0</v>
      </c>
      <c r="F91" s="50">
        <v>1</v>
      </c>
      <c r="G91" s="14">
        <f t="shared" si="2"/>
        <v>5</v>
      </c>
      <c r="H91" s="50">
        <v>0</v>
      </c>
      <c r="I91" s="50">
        <v>0</v>
      </c>
      <c r="J91" s="14">
        <f t="shared" si="3"/>
        <v>37.04</v>
      </c>
      <c r="K91" s="64"/>
      <c r="L91" s="64"/>
      <c r="M91" s="64"/>
      <c r="N91" s="64"/>
      <c r="O91" s="70"/>
    </row>
    <row r="92" spans="1:15" x14ac:dyDescent="0.25">
      <c r="A92" s="67"/>
      <c r="B92" s="64"/>
      <c r="C92" s="21">
        <v>9</v>
      </c>
      <c r="D92" s="50">
        <v>28.91</v>
      </c>
      <c r="E92" s="50">
        <v>0</v>
      </c>
      <c r="F92" s="50">
        <v>0</v>
      </c>
      <c r="G92" s="14">
        <f t="shared" si="2"/>
        <v>0</v>
      </c>
      <c r="H92" s="50">
        <v>0</v>
      </c>
      <c r="I92" s="50">
        <v>0</v>
      </c>
      <c r="J92" s="14">
        <f t="shared" si="3"/>
        <v>28.91</v>
      </c>
      <c r="K92" s="64"/>
      <c r="L92" s="64"/>
      <c r="M92" s="64"/>
      <c r="N92" s="64"/>
      <c r="O92" s="70"/>
    </row>
    <row r="93" spans="1:15" x14ac:dyDescent="0.25">
      <c r="A93" s="68"/>
      <c r="B93" s="65"/>
      <c r="C93" s="22">
        <v>10</v>
      </c>
      <c r="D93" s="16">
        <v>38.770000000000003</v>
      </c>
      <c r="E93" s="16">
        <v>0</v>
      </c>
      <c r="F93" s="16">
        <v>1</v>
      </c>
      <c r="G93" s="16">
        <f t="shared" si="2"/>
        <v>5</v>
      </c>
      <c r="H93" s="16">
        <v>0</v>
      </c>
      <c r="I93" s="16">
        <v>0</v>
      </c>
      <c r="J93" s="16">
        <f t="shared" si="3"/>
        <v>43.77</v>
      </c>
      <c r="K93" s="65"/>
      <c r="L93" s="65"/>
      <c r="M93" s="65"/>
      <c r="N93" s="65"/>
      <c r="O93" s="71"/>
    </row>
    <row r="94" spans="1:15" x14ac:dyDescent="0.25">
      <c r="A94" s="66" t="s">
        <v>24</v>
      </c>
      <c r="B94" s="63" t="s">
        <v>31</v>
      </c>
      <c r="C94" s="20">
        <v>1</v>
      </c>
      <c r="D94" s="12">
        <v>24.05</v>
      </c>
      <c r="E94" s="12">
        <v>0</v>
      </c>
      <c r="F94" s="12">
        <v>0</v>
      </c>
      <c r="G94" s="12">
        <f t="shared" si="2"/>
        <v>0</v>
      </c>
      <c r="H94" s="12">
        <v>0</v>
      </c>
      <c r="I94" s="12">
        <v>0</v>
      </c>
      <c r="J94" s="12">
        <f t="shared" si="3"/>
        <v>24.05</v>
      </c>
      <c r="K94" s="63">
        <f>SUM(F94:F103)</f>
        <v>13</v>
      </c>
      <c r="L94" s="63">
        <f>_xlfn.RANK.EQ(K94,K4:K173,1)</f>
        <v>8</v>
      </c>
      <c r="M94" s="63">
        <f>SUM(J94:J103)</f>
        <v>341.12</v>
      </c>
      <c r="N94" s="63">
        <f>_xlfn.RANK.EQ(M94,M4:M173,1)</f>
        <v>6</v>
      </c>
      <c r="O94" s="69">
        <f>Q7/M94*100</f>
        <v>74.08536585365853</v>
      </c>
    </row>
    <row r="95" spans="1:15" x14ac:dyDescent="0.25">
      <c r="A95" s="67"/>
      <c r="B95" s="64"/>
      <c r="C95" s="21">
        <v>2</v>
      </c>
      <c r="D95" s="14">
        <v>28.2</v>
      </c>
      <c r="E95" s="14">
        <v>0</v>
      </c>
      <c r="F95" s="14">
        <v>0</v>
      </c>
      <c r="G95" s="14">
        <f t="shared" si="2"/>
        <v>0</v>
      </c>
      <c r="H95" s="50">
        <v>0</v>
      </c>
      <c r="I95" s="50">
        <v>0</v>
      </c>
      <c r="J95" s="14">
        <f t="shared" si="3"/>
        <v>28.2</v>
      </c>
      <c r="K95" s="64"/>
      <c r="L95" s="64"/>
      <c r="M95" s="64"/>
      <c r="N95" s="64"/>
      <c r="O95" s="70"/>
    </row>
    <row r="96" spans="1:15" x14ac:dyDescent="0.25">
      <c r="A96" s="67"/>
      <c r="B96" s="64"/>
      <c r="C96" s="21">
        <v>3</v>
      </c>
      <c r="D96" s="14">
        <v>30.85</v>
      </c>
      <c r="E96" s="14">
        <v>0</v>
      </c>
      <c r="F96" s="14">
        <v>1</v>
      </c>
      <c r="G96" s="14">
        <f t="shared" si="2"/>
        <v>5</v>
      </c>
      <c r="H96" s="50">
        <v>0</v>
      </c>
      <c r="I96" s="50">
        <v>0</v>
      </c>
      <c r="J96" s="14">
        <f t="shared" si="3"/>
        <v>35.85</v>
      </c>
      <c r="K96" s="64"/>
      <c r="L96" s="64"/>
      <c r="M96" s="64"/>
      <c r="N96" s="64"/>
      <c r="O96" s="70"/>
    </row>
    <row r="97" spans="1:32" x14ac:dyDescent="0.25">
      <c r="A97" s="67"/>
      <c r="B97" s="64"/>
      <c r="C97" s="21">
        <v>4</v>
      </c>
      <c r="D97" s="50">
        <v>26.02</v>
      </c>
      <c r="E97" s="50">
        <v>1</v>
      </c>
      <c r="F97" s="50">
        <v>2</v>
      </c>
      <c r="G97" s="14">
        <f t="shared" si="2"/>
        <v>10</v>
      </c>
      <c r="H97" s="50">
        <v>0</v>
      </c>
      <c r="I97" s="50">
        <v>0</v>
      </c>
      <c r="J97" s="14">
        <f t="shared" si="3"/>
        <v>26.019999999999996</v>
      </c>
      <c r="K97" s="64"/>
      <c r="L97" s="64"/>
      <c r="M97" s="64"/>
      <c r="N97" s="64"/>
      <c r="O97" s="70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</row>
    <row r="98" spans="1:32" x14ac:dyDescent="0.25">
      <c r="A98" s="67"/>
      <c r="B98" s="64"/>
      <c r="C98" s="21">
        <v>5</v>
      </c>
      <c r="D98" s="50">
        <v>27.61</v>
      </c>
      <c r="E98" s="50">
        <v>1</v>
      </c>
      <c r="F98" s="50">
        <v>4</v>
      </c>
      <c r="G98" s="14">
        <f t="shared" si="2"/>
        <v>20</v>
      </c>
      <c r="H98" s="50">
        <v>0</v>
      </c>
      <c r="I98" s="50">
        <v>0</v>
      </c>
      <c r="J98" s="14">
        <f t="shared" si="3"/>
        <v>37.61</v>
      </c>
      <c r="K98" s="64"/>
      <c r="L98" s="64"/>
      <c r="M98" s="64"/>
      <c r="N98" s="64"/>
      <c r="O98" s="70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</row>
    <row r="99" spans="1:32" x14ac:dyDescent="0.25">
      <c r="A99" s="67"/>
      <c r="B99" s="64"/>
      <c r="C99" s="21">
        <v>6</v>
      </c>
      <c r="D99" s="50">
        <v>30.59</v>
      </c>
      <c r="E99" s="50">
        <v>0</v>
      </c>
      <c r="F99" s="50">
        <v>1</v>
      </c>
      <c r="G99" s="14">
        <f t="shared" si="2"/>
        <v>5</v>
      </c>
      <c r="H99" s="50">
        <v>0</v>
      </c>
      <c r="I99" s="50">
        <v>0</v>
      </c>
      <c r="J99" s="14">
        <f t="shared" si="3"/>
        <v>35.590000000000003</v>
      </c>
      <c r="K99" s="64"/>
      <c r="L99" s="64"/>
      <c r="M99" s="64"/>
      <c r="N99" s="64"/>
      <c r="O99" s="70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</row>
    <row r="100" spans="1:32" x14ac:dyDescent="0.25">
      <c r="A100" s="67"/>
      <c r="B100" s="64"/>
      <c r="C100" s="21">
        <v>7</v>
      </c>
      <c r="D100" s="50">
        <v>45.37</v>
      </c>
      <c r="E100" s="50">
        <v>1</v>
      </c>
      <c r="F100" s="50">
        <v>2</v>
      </c>
      <c r="G100" s="14">
        <f t="shared" si="2"/>
        <v>10</v>
      </c>
      <c r="H100" s="50">
        <v>0</v>
      </c>
      <c r="I100" s="50">
        <v>0</v>
      </c>
      <c r="J100" s="14">
        <f t="shared" si="3"/>
        <v>45.37</v>
      </c>
      <c r="K100" s="64"/>
      <c r="L100" s="64"/>
      <c r="M100" s="64"/>
      <c r="N100" s="64"/>
      <c r="O100" s="70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</row>
    <row r="101" spans="1:32" x14ac:dyDescent="0.25">
      <c r="A101" s="67"/>
      <c r="B101" s="64"/>
      <c r="C101" s="21">
        <v>8</v>
      </c>
      <c r="D101" s="50">
        <v>32.229999999999997</v>
      </c>
      <c r="E101" s="50">
        <v>0</v>
      </c>
      <c r="F101" s="50">
        <v>1</v>
      </c>
      <c r="G101" s="14">
        <f t="shared" si="2"/>
        <v>5</v>
      </c>
      <c r="H101" s="50">
        <v>0</v>
      </c>
      <c r="I101" s="50">
        <v>0</v>
      </c>
      <c r="J101" s="14">
        <f t="shared" si="3"/>
        <v>37.229999999999997</v>
      </c>
      <c r="K101" s="64"/>
      <c r="L101" s="64"/>
      <c r="M101" s="64"/>
      <c r="N101" s="64"/>
      <c r="O101" s="70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</row>
    <row r="102" spans="1:32" x14ac:dyDescent="0.25">
      <c r="A102" s="67"/>
      <c r="B102" s="64"/>
      <c r="C102" s="21">
        <v>9</v>
      </c>
      <c r="D102" s="50">
        <v>28.17</v>
      </c>
      <c r="E102" s="50">
        <v>0</v>
      </c>
      <c r="F102" s="50">
        <v>0</v>
      </c>
      <c r="G102" s="14">
        <f t="shared" si="2"/>
        <v>0</v>
      </c>
      <c r="H102" s="50">
        <v>0</v>
      </c>
      <c r="I102" s="50">
        <v>0</v>
      </c>
      <c r="J102" s="14">
        <f t="shared" si="3"/>
        <v>28.17</v>
      </c>
      <c r="K102" s="64"/>
      <c r="L102" s="64"/>
      <c r="M102" s="64"/>
      <c r="N102" s="64"/>
      <c r="O102" s="70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</row>
    <row r="103" spans="1:32" x14ac:dyDescent="0.25">
      <c r="A103" s="68"/>
      <c r="B103" s="65"/>
      <c r="C103" s="22">
        <v>10</v>
      </c>
      <c r="D103" s="16">
        <v>33.03</v>
      </c>
      <c r="E103" s="16">
        <v>0</v>
      </c>
      <c r="F103" s="16">
        <v>2</v>
      </c>
      <c r="G103" s="16">
        <f t="shared" si="2"/>
        <v>10</v>
      </c>
      <c r="H103" s="16">
        <v>0</v>
      </c>
      <c r="I103" s="16">
        <v>0</v>
      </c>
      <c r="J103" s="16">
        <f t="shared" si="3"/>
        <v>43.03</v>
      </c>
      <c r="K103" s="65"/>
      <c r="L103" s="65"/>
      <c r="M103" s="65"/>
      <c r="N103" s="65"/>
      <c r="O103" s="71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</row>
    <row r="104" spans="1:32" x14ac:dyDescent="0.25">
      <c r="A104" s="66" t="s">
        <v>35</v>
      </c>
      <c r="B104" s="63" t="s">
        <v>36</v>
      </c>
      <c r="C104" s="54">
        <v>1</v>
      </c>
      <c r="D104" s="12">
        <v>21.28</v>
      </c>
      <c r="E104" s="12">
        <v>0</v>
      </c>
      <c r="F104" s="12">
        <v>0</v>
      </c>
      <c r="G104" s="12">
        <f t="shared" si="2"/>
        <v>0</v>
      </c>
      <c r="H104" s="12">
        <v>1</v>
      </c>
      <c r="I104" s="12">
        <v>0</v>
      </c>
      <c r="J104" s="12">
        <f t="shared" si="3"/>
        <v>31.28</v>
      </c>
      <c r="K104" s="63">
        <f>SUM(F104:F113)</f>
        <v>8</v>
      </c>
      <c r="L104" s="63">
        <f>_xlfn.RANK.EQ(K104,K4:K173,1)</f>
        <v>4</v>
      </c>
      <c r="M104" s="63">
        <f>SUM(J104:J113)</f>
        <v>282.51</v>
      </c>
      <c r="N104" s="63">
        <f>_xlfn.RANK.EQ(M104,M4:M173,1)</f>
        <v>3</v>
      </c>
      <c r="O104" s="69">
        <f>Q7/M104*100</f>
        <v>89.455240522459391</v>
      </c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</row>
    <row r="105" spans="1:32" x14ac:dyDescent="0.25">
      <c r="A105" s="67"/>
      <c r="B105" s="64"/>
      <c r="C105" s="55">
        <v>2</v>
      </c>
      <c r="D105" s="50">
        <v>21.2</v>
      </c>
      <c r="E105" s="50">
        <v>0</v>
      </c>
      <c r="F105" s="50">
        <v>1</v>
      </c>
      <c r="G105" s="14">
        <f t="shared" si="2"/>
        <v>5</v>
      </c>
      <c r="H105" s="50">
        <v>0</v>
      </c>
      <c r="I105" s="50">
        <v>0</v>
      </c>
      <c r="J105" s="14">
        <f t="shared" si="3"/>
        <v>26.2</v>
      </c>
      <c r="K105" s="64"/>
      <c r="L105" s="64"/>
      <c r="M105" s="64"/>
      <c r="N105" s="64"/>
      <c r="O105" s="70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</row>
    <row r="106" spans="1:32" x14ac:dyDescent="0.25">
      <c r="A106" s="67"/>
      <c r="B106" s="64"/>
      <c r="C106" s="55">
        <v>3</v>
      </c>
      <c r="D106" s="50">
        <v>21.32</v>
      </c>
      <c r="E106" s="50">
        <v>0</v>
      </c>
      <c r="F106" s="50">
        <v>1</v>
      </c>
      <c r="G106" s="14">
        <f t="shared" si="2"/>
        <v>5</v>
      </c>
      <c r="H106" s="50">
        <v>0</v>
      </c>
      <c r="I106" s="50">
        <v>0</v>
      </c>
      <c r="J106" s="14">
        <f t="shared" si="3"/>
        <v>26.32</v>
      </c>
      <c r="K106" s="64"/>
      <c r="L106" s="64"/>
      <c r="M106" s="64"/>
      <c r="N106" s="64"/>
      <c r="O106" s="70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</row>
    <row r="107" spans="1:32" x14ac:dyDescent="0.25">
      <c r="A107" s="67"/>
      <c r="B107" s="64"/>
      <c r="C107" s="55">
        <v>4</v>
      </c>
      <c r="D107" s="50">
        <v>17.86</v>
      </c>
      <c r="E107" s="50">
        <v>1</v>
      </c>
      <c r="F107" s="50">
        <v>0</v>
      </c>
      <c r="G107" s="14">
        <f t="shared" si="2"/>
        <v>0</v>
      </c>
      <c r="H107" s="50">
        <v>0</v>
      </c>
      <c r="I107" s="50">
        <v>0</v>
      </c>
      <c r="J107" s="14">
        <f t="shared" si="3"/>
        <v>7.8599999999999994</v>
      </c>
      <c r="K107" s="64"/>
      <c r="L107" s="64"/>
      <c r="M107" s="64"/>
      <c r="N107" s="64"/>
      <c r="O107" s="70"/>
    </row>
    <row r="108" spans="1:32" x14ac:dyDescent="0.25">
      <c r="A108" s="67"/>
      <c r="B108" s="64"/>
      <c r="C108" s="55">
        <v>5</v>
      </c>
      <c r="D108" s="50">
        <v>25.18</v>
      </c>
      <c r="E108" s="50">
        <v>1</v>
      </c>
      <c r="F108" s="50">
        <v>1</v>
      </c>
      <c r="G108" s="14">
        <f t="shared" si="2"/>
        <v>5</v>
      </c>
      <c r="H108" s="50">
        <v>1</v>
      </c>
      <c r="I108" s="50">
        <v>0</v>
      </c>
      <c r="J108" s="14">
        <f t="shared" si="3"/>
        <v>30.18</v>
      </c>
      <c r="K108" s="64"/>
      <c r="L108" s="64"/>
      <c r="M108" s="64"/>
      <c r="N108" s="64"/>
      <c r="O108" s="70"/>
    </row>
    <row r="109" spans="1:32" x14ac:dyDescent="0.25">
      <c r="A109" s="67"/>
      <c r="B109" s="64"/>
      <c r="C109" s="55">
        <v>6</v>
      </c>
      <c r="D109" s="14">
        <v>22.32</v>
      </c>
      <c r="E109" s="14">
        <v>0</v>
      </c>
      <c r="F109" s="14">
        <v>2</v>
      </c>
      <c r="G109" s="14">
        <f t="shared" si="2"/>
        <v>10</v>
      </c>
      <c r="H109" s="50">
        <v>1</v>
      </c>
      <c r="I109" s="50">
        <v>0</v>
      </c>
      <c r="J109" s="14">
        <f t="shared" si="3"/>
        <v>42.32</v>
      </c>
      <c r="K109" s="64"/>
      <c r="L109" s="64"/>
      <c r="M109" s="64"/>
      <c r="N109" s="64"/>
      <c r="O109" s="70"/>
    </row>
    <row r="110" spans="1:32" x14ac:dyDescent="0.25">
      <c r="A110" s="67"/>
      <c r="B110" s="64"/>
      <c r="C110" s="55">
        <v>7</v>
      </c>
      <c r="D110" s="14">
        <v>26.58</v>
      </c>
      <c r="E110" s="14">
        <v>0</v>
      </c>
      <c r="F110" s="14">
        <v>1</v>
      </c>
      <c r="G110" s="14">
        <f>F110*5</f>
        <v>5</v>
      </c>
      <c r="H110" s="50">
        <v>1</v>
      </c>
      <c r="I110" s="50">
        <v>0</v>
      </c>
      <c r="J110" s="14">
        <f t="shared" si="3"/>
        <v>41.58</v>
      </c>
      <c r="K110" s="64"/>
      <c r="L110" s="64"/>
      <c r="M110" s="64"/>
      <c r="N110" s="64"/>
      <c r="O110" s="70"/>
    </row>
    <row r="111" spans="1:32" x14ac:dyDescent="0.25">
      <c r="A111" s="67"/>
      <c r="B111" s="64"/>
      <c r="C111" s="55">
        <v>8</v>
      </c>
      <c r="D111" s="14">
        <v>21.82</v>
      </c>
      <c r="E111" s="14">
        <v>0</v>
      </c>
      <c r="F111" s="14">
        <v>2</v>
      </c>
      <c r="G111" s="14">
        <f t="shared" si="2"/>
        <v>10</v>
      </c>
      <c r="H111" s="50">
        <v>0</v>
      </c>
      <c r="I111" s="50">
        <v>0</v>
      </c>
      <c r="J111" s="14">
        <f t="shared" si="3"/>
        <v>31.82</v>
      </c>
      <c r="K111" s="64"/>
      <c r="L111" s="64"/>
      <c r="M111" s="64"/>
      <c r="N111" s="64"/>
      <c r="O111" s="70"/>
    </row>
    <row r="112" spans="1:32" x14ac:dyDescent="0.25">
      <c r="A112" s="67"/>
      <c r="B112" s="64"/>
      <c r="C112" s="55">
        <v>9</v>
      </c>
      <c r="D112" s="50">
        <v>20.51</v>
      </c>
      <c r="E112" s="50">
        <v>0</v>
      </c>
      <c r="F112" s="50">
        <v>0</v>
      </c>
      <c r="G112" s="14">
        <f t="shared" si="2"/>
        <v>0</v>
      </c>
      <c r="H112" s="50">
        <v>0</v>
      </c>
      <c r="I112" s="50">
        <v>0</v>
      </c>
      <c r="J112" s="14">
        <f t="shared" si="3"/>
        <v>20.51</v>
      </c>
      <c r="K112" s="64"/>
      <c r="L112" s="64"/>
      <c r="M112" s="64"/>
      <c r="N112" s="64"/>
      <c r="O112" s="70"/>
    </row>
    <row r="113" spans="1:15" x14ac:dyDescent="0.25">
      <c r="A113" s="68"/>
      <c r="B113" s="65"/>
      <c r="C113" s="56">
        <v>10</v>
      </c>
      <c r="D113" s="16">
        <v>24.44</v>
      </c>
      <c r="E113" s="16">
        <v>0</v>
      </c>
      <c r="F113" s="16">
        <v>0</v>
      </c>
      <c r="G113" s="16">
        <f t="shared" si="2"/>
        <v>0</v>
      </c>
      <c r="H113" s="16">
        <v>0</v>
      </c>
      <c r="I113" s="16">
        <v>0</v>
      </c>
      <c r="J113" s="16">
        <f t="shared" si="3"/>
        <v>24.44</v>
      </c>
      <c r="K113" s="65"/>
      <c r="L113" s="65"/>
      <c r="M113" s="65"/>
      <c r="N113" s="65"/>
      <c r="O113" s="71"/>
    </row>
    <row r="114" spans="1:15" x14ac:dyDescent="0.25">
      <c r="A114" s="66" t="s">
        <v>22</v>
      </c>
      <c r="B114" s="63" t="s">
        <v>132</v>
      </c>
      <c r="C114" s="54">
        <v>1</v>
      </c>
      <c r="D114" s="12">
        <v>41.28</v>
      </c>
      <c r="E114" s="12">
        <v>0</v>
      </c>
      <c r="F114" s="12">
        <v>4</v>
      </c>
      <c r="G114" s="12">
        <f t="shared" ref="G114:G123" si="4">PRODUCT(F114*5)</f>
        <v>20</v>
      </c>
      <c r="H114" s="12">
        <v>1</v>
      </c>
      <c r="I114" s="12">
        <v>0</v>
      </c>
      <c r="J114" s="12">
        <f t="shared" ref="J114:J123" si="5">SUM(D114,G114,H114*10,I114*10)-(E114*10)</f>
        <v>71.28</v>
      </c>
      <c r="K114" s="63">
        <f>SUM(F114:F123)</f>
        <v>54</v>
      </c>
      <c r="L114" s="63">
        <f>_xlfn.RANK.EQ(K114,K14:K183,1)</f>
        <v>14</v>
      </c>
      <c r="M114" s="63">
        <f>SUM(J114:J123)</f>
        <v>865.82999999999993</v>
      </c>
      <c r="N114" s="63">
        <f>_xlfn.RANK.EQ(M114,M14:M183,1)</f>
        <v>14</v>
      </c>
      <c r="O114" s="69">
        <f>Q7/M114*100</f>
        <v>29.188177817816435</v>
      </c>
    </row>
    <row r="115" spans="1:15" x14ac:dyDescent="0.25">
      <c r="A115" s="67"/>
      <c r="B115" s="64"/>
      <c r="C115" s="55">
        <v>2</v>
      </c>
      <c r="D115" s="14">
        <v>49.55</v>
      </c>
      <c r="E115" s="14">
        <v>0</v>
      </c>
      <c r="F115" s="14">
        <v>7</v>
      </c>
      <c r="G115" s="14">
        <f t="shared" si="4"/>
        <v>35</v>
      </c>
      <c r="H115" s="50">
        <v>0</v>
      </c>
      <c r="I115" s="50">
        <v>0</v>
      </c>
      <c r="J115" s="14">
        <f t="shared" si="5"/>
        <v>84.55</v>
      </c>
      <c r="K115" s="64"/>
      <c r="L115" s="64"/>
      <c r="M115" s="64"/>
      <c r="N115" s="64"/>
      <c r="O115" s="70"/>
    </row>
    <row r="116" spans="1:15" x14ac:dyDescent="0.25">
      <c r="A116" s="67"/>
      <c r="B116" s="64"/>
      <c r="C116" s="55">
        <v>3</v>
      </c>
      <c r="D116" s="14">
        <v>58.6</v>
      </c>
      <c r="E116" s="14">
        <v>0</v>
      </c>
      <c r="F116" s="14">
        <v>2</v>
      </c>
      <c r="G116" s="14">
        <f t="shared" si="4"/>
        <v>10</v>
      </c>
      <c r="H116" s="50">
        <v>0</v>
      </c>
      <c r="I116" s="50">
        <v>0</v>
      </c>
      <c r="J116" s="14">
        <f t="shared" si="5"/>
        <v>68.599999999999994</v>
      </c>
      <c r="K116" s="64"/>
      <c r="L116" s="64"/>
      <c r="M116" s="64"/>
      <c r="N116" s="64"/>
      <c r="O116" s="70"/>
    </row>
    <row r="117" spans="1:15" x14ac:dyDescent="0.25">
      <c r="A117" s="67"/>
      <c r="B117" s="64"/>
      <c r="C117" s="55">
        <v>4</v>
      </c>
      <c r="D117" s="50">
        <v>48.49</v>
      </c>
      <c r="E117" s="50">
        <v>0</v>
      </c>
      <c r="F117" s="50">
        <v>7</v>
      </c>
      <c r="G117" s="14">
        <f t="shared" si="4"/>
        <v>35</v>
      </c>
      <c r="H117" s="50">
        <v>0</v>
      </c>
      <c r="I117" s="50">
        <v>0</v>
      </c>
      <c r="J117" s="14">
        <f t="shared" si="5"/>
        <v>83.490000000000009</v>
      </c>
      <c r="K117" s="64"/>
      <c r="L117" s="64"/>
      <c r="M117" s="64"/>
      <c r="N117" s="64"/>
      <c r="O117" s="70"/>
    </row>
    <row r="118" spans="1:15" x14ac:dyDescent="0.25">
      <c r="A118" s="67"/>
      <c r="B118" s="64"/>
      <c r="C118" s="55">
        <v>5</v>
      </c>
      <c r="D118" s="50">
        <v>47.91</v>
      </c>
      <c r="E118" s="50">
        <v>1</v>
      </c>
      <c r="F118" s="50">
        <v>5</v>
      </c>
      <c r="G118" s="14">
        <f t="shared" si="4"/>
        <v>25</v>
      </c>
      <c r="H118" s="50">
        <v>0</v>
      </c>
      <c r="I118" s="50">
        <v>0</v>
      </c>
      <c r="J118" s="14">
        <f t="shared" si="5"/>
        <v>62.91</v>
      </c>
      <c r="K118" s="64"/>
      <c r="L118" s="64"/>
      <c r="M118" s="64"/>
      <c r="N118" s="64"/>
      <c r="O118" s="70"/>
    </row>
    <row r="119" spans="1:15" x14ac:dyDescent="0.25">
      <c r="A119" s="67"/>
      <c r="B119" s="64"/>
      <c r="C119" s="55">
        <v>6</v>
      </c>
      <c r="D119" s="50">
        <v>57.67</v>
      </c>
      <c r="E119" s="50">
        <v>0</v>
      </c>
      <c r="F119" s="50">
        <v>4</v>
      </c>
      <c r="G119" s="14">
        <f t="shared" si="4"/>
        <v>20</v>
      </c>
      <c r="H119" s="50">
        <v>0</v>
      </c>
      <c r="I119" s="50">
        <v>0</v>
      </c>
      <c r="J119" s="14">
        <f t="shared" si="5"/>
        <v>77.67</v>
      </c>
      <c r="K119" s="64"/>
      <c r="L119" s="64"/>
      <c r="M119" s="64"/>
      <c r="N119" s="64"/>
      <c r="O119" s="70"/>
    </row>
    <row r="120" spans="1:15" x14ac:dyDescent="0.25">
      <c r="A120" s="67"/>
      <c r="B120" s="64"/>
      <c r="C120" s="55">
        <v>7</v>
      </c>
      <c r="D120" s="50">
        <v>78.8</v>
      </c>
      <c r="E120" s="50">
        <v>0</v>
      </c>
      <c r="F120" s="50">
        <v>8</v>
      </c>
      <c r="G120" s="14">
        <f t="shared" si="4"/>
        <v>40</v>
      </c>
      <c r="H120" s="50">
        <v>1</v>
      </c>
      <c r="I120" s="50">
        <v>0</v>
      </c>
      <c r="J120" s="14">
        <f t="shared" si="5"/>
        <v>128.80000000000001</v>
      </c>
      <c r="K120" s="64"/>
      <c r="L120" s="64"/>
      <c r="M120" s="64"/>
      <c r="N120" s="64"/>
      <c r="O120" s="70"/>
    </row>
    <row r="121" spans="1:15" x14ac:dyDescent="0.25">
      <c r="A121" s="67"/>
      <c r="B121" s="64"/>
      <c r="C121" s="55">
        <v>8</v>
      </c>
      <c r="D121" s="50">
        <v>59.42</v>
      </c>
      <c r="E121" s="50">
        <v>0</v>
      </c>
      <c r="F121" s="50">
        <v>4</v>
      </c>
      <c r="G121" s="14">
        <f t="shared" si="4"/>
        <v>20</v>
      </c>
      <c r="H121" s="50">
        <v>1</v>
      </c>
      <c r="I121" s="50">
        <v>0</v>
      </c>
      <c r="J121" s="14">
        <f t="shared" si="5"/>
        <v>89.42</v>
      </c>
      <c r="K121" s="64"/>
      <c r="L121" s="64"/>
      <c r="M121" s="64"/>
      <c r="N121" s="64"/>
      <c r="O121" s="70"/>
    </row>
    <row r="122" spans="1:15" x14ac:dyDescent="0.25">
      <c r="A122" s="67"/>
      <c r="B122" s="64"/>
      <c r="C122" s="55">
        <v>9</v>
      </c>
      <c r="D122" s="50">
        <v>59.76</v>
      </c>
      <c r="E122" s="50">
        <v>0</v>
      </c>
      <c r="F122" s="50">
        <v>4</v>
      </c>
      <c r="G122" s="14">
        <f t="shared" si="4"/>
        <v>20</v>
      </c>
      <c r="H122" s="50">
        <v>0</v>
      </c>
      <c r="I122" s="50">
        <v>0</v>
      </c>
      <c r="J122" s="14">
        <f t="shared" si="5"/>
        <v>79.759999999999991</v>
      </c>
      <c r="K122" s="64"/>
      <c r="L122" s="64"/>
      <c r="M122" s="64"/>
      <c r="N122" s="64"/>
      <c r="O122" s="70"/>
    </row>
    <row r="123" spans="1:15" x14ac:dyDescent="0.25">
      <c r="A123" s="68"/>
      <c r="B123" s="65"/>
      <c r="C123" s="56">
        <v>10</v>
      </c>
      <c r="D123" s="16">
        <v>64.349999999999994</v>
      </c>
      <c r="E123" s="16">
        <v>0</v>
      </c>
      <c r="F123" s="16">
        <v>9</v>
      </c>
      <c r="G123" s="16">
        <f t="shared" si="4"/>
        <v>45</v>
      </c>
      <c r="H123" s="16">
        <v>1</v>
      </c>
      <c r="I123" s="16">
        <v>0</v>
      </c>
      <c r="J123" s="16">
        <f t="shared" si="5"/>
        <v>119.35</v>
      </c>
      <c r="K123" s="65"/>
      <c r="L123" s="65"/>
      <c r="M123" s="65"/>
      <c r="N123" s="65"/>
      <c r="O123" s="71"/>
    </row>
    <row r="124" spans="1:15" x14ac:dyDescent="0.25">
      <c r="A124" s="66" t="s">
        <v>1</v>
      </c>
      <c r="B124" s="63" t="s">
        <v>32</v>
      </c>
      <c r="C124" s="20">
        <v>1</v>
      </c>
      <c r="D124" s="12">
        <v>33.17</v>
      </c>
      <c r="E124" s="12">
        <v>0</v>
      </c>
      <c r="F124" s="12">
        <v>2</v>
      </c>
      <c r="G124" s="12">
        <f t="shared" si="2"/>
        <v>10</v>
      </c>
      <c r="H124" s="12">
        <v>0</v>
      </c>
      <c r="I124" s="12">
        <v>0</v>
      </c>
      <c r="J124" s="12">
        <f t="shared" si="3"/>
        <v>43.17</v>
      </c>
      <c r="K124" s="63">
        <f>SUM(F124:F133)</f>
        <v>15</v>
      </c>
      <c r="L124" s="63">
        <f>_xlfn.RANK.EQ(K124,K4:K173,1)</f>
        <v>10</v>
      </c>
      <c r="M124" s="63">
        <f>SUM(J124:J133)</f>
        <v>478.68999999999994</v>
      </c>
      <c r="N124" s="63">
        <f>_xlfn.RANK.EQ(M124,M4:M173,1)</f>
        <v>9</v>
      </c>
      <c r="O124" s="69">
        <f>Q7/M124*100</f>
        <v>52.794083853851134</v>
      </c>
    </row>
    <row r="125" spans="1:15" x14ac:dyDescent="0.25">
      <c r="A125" s="67"/>
      <c r="B125" s="64"/>
      <c r="C125" s="21">
        <v>2</v>
      </c>
      <c r="D125" s="14">
        <v>40.51</v>
      </c>
      <c r="E125" s="14">
        <v>0</v>
      </c>
      <c r="F125" s="14">
        <v>0</v>
      </c>
      <c r="G125" s="14">
        <f t="shared" si="2"/>
        <v>0</v>
      </c>
      <c r="H125" s="50">
        <v>0</v>
      </c>
      <c r="I125" s="50">
        <v>0</v>
      </c>
      <c r="J125" s="14">
        <f t="shared" si="3"/>
        <v>40.51</v>
      </c>
      <c r="K125" s="64"/>
      <c r="L125" s="64"/>
      <c r="M125" s="64"/>
      <c r="N125" s="64"/>
      <c r="O125" s="70"/>
    </row>
    <row r="126" spans="1:15" x14ac:dyDescent="0.25">
      <c r="A126" s="67"/>
      <c r="B126" s="64"/>
      <c r="C126" s="21">
        <v>3</v>
      </c>
      <c r="D126" s="14">
        <v>37.69</v>
      </c>
      <c r="E126" s="14">
        <v>0</v>
      </c>
      <c r="F126" s="14">
        <v>1</v>
      </c>
      <c r="G126" s="14">
        <f t="shared" si="2"/>
        <v>5</v>
      </c>
      <c r="H126" s="50">
        <v>0</v>
      </c>
      <c r="I126" s="50">
        <v>0</v>
      </c>
      <c r="J126" s="14">
        <f t="shared" si="3"/>
        <v>42.69</v>
      </c>
      <c r="K126" s="64"/>
      <c r="L126" s="64"/>
      <c r="M126" s="64"/>
      <c r="N126" s="64"/>
      <c r="O126" s="70"/>
    </row>
    <row r="127" spans="1:15" x14ac:dyDescent="0.25">
      <c r="A127" s="67"/>
      <c r="B127" s="64"/>
      <c r="C127" s="21">
        <v>4</v>
      </c>
      <c r="D127" s="50">
        <v>25.58</v>
      </c>
      <c r="E127" s="50">
        <v>0</v>
      </c>
      <c r="F127" s="50">
        <v>1</v>
      </c>
      <c r="G127" s="14">
        <f t="shared" si="2"/>
        <v>5</v>
      </c>
      <c r="H127" s="50">
        <v>0</v>
      </c>
      <c r="I127" s="50">
        <v>0</v>
      </c>
      <c r="J127" s="14">
        <f t="shared" si="3"/>
        <v>30.58</v>
      </c>
      <c r="K127" s="64"/>
      <c r="L127" s="64"/>
      <c r="M127" s="64"/>
      <c r="N127" s="64"/>
      <c r="O127" s="70"/>
    </row>
    <row r="128" spans="1:15" x14ac:dyDescent="0.25">
      <c r="A128" s="67"/>
      <c r="B128" s="64"/>
      <c r="C128" s="21">
        <v>5</v>
      </c>
      <c r="D128" s="50">
        <v>35.880000000000003</v>
      </c>
      <c r="E128" s="50">
        <v>1</v>
      </c>
      <c r="F128" s="50">
        <v>0</v>
      </c>
      <c r="G128" s="14">
        <f t="shared" si="2"/>
        <v>0</v>
      </c>
      <c r="H128" s="50">
        <v>1</v>
      </c>
      <c r="I128" s="50">
        <v>0</v>
      </c>
      <c r="J128" s="14">
        <f t="shared" si="3"/>
        <v>35.880000000000003</v>
      </c>
      <c r="K128" s="64"/>
      <c r="L128" s="64"/>
      <c r="M128" s="64"/>
      <c r="N128" s="64"/>
      <c r="O128" s="70"/>
    </row>
    <row r="129" spans="1:15" x14ac:dyDescent="0.25">
      <c r="A129" s="67"/>
      <c r="B129" s="64"/>
      <c r="C129" s="21">
        <v>6</v>
      </c>
      <c r="D129" s="14">
        <v>57.01</v>
      </c>
      <c r="E129" s="14">
        <v>0</v>
      </c>
      <c r="F129" s="14">
        <v>3</v>
      </c>
      <c r="G129" s="14">
        <f t="shared" si="2"/>
        <v>15</v>
      </c>
      <c r="H129" s="50">
        <v>0</v>
      </c>
      <c r="I129" s="50">
        <v>0</v>
      </c>
      <c r="J129" s="14">
        <f t="shared" si="3"/>
        <v>72.009999999999991</v>
      </c>
      <c r="K129" s="64"/>
      <c r="L129" s="64"/>
      <c r="M129" s="64"/>
      <c r="N129" s="64"/>
      <c r="O129" s="70"/>
    </row>
    <row r="130" spans="1:15" x14ac:dyDescent="0.25">
      <c r="A130" s="67"/>
      <c r="B130" s="64"/>
      <c r="C130" s="21">
        <v>7</v>
      </c>
      <c r="D130" s="14">
        <v>54.39</v>
      </c>
      <c r="E130" s="14">
        <v>1</v>
      </c>
      <c r="F130" s="14">
        <v>1</v>
      </c>
      <c r="G130" s="14">
        <f t="shared" si="2"/>
        <v>5</v>
      </c>
      <c r="H130" s="50">
        <v>0</v>
      </c>
      <c r="I130" s="50">
        <v>0</v>
      </c>
      <c r="J130" s="14">
        <f t="shared" si="3"/>
        <v>49.39</v>
      </c>
      <c r="K130" s="64"/>
      <c r="L130" s="64"/>
      <c r="M130" s="64"/>
      <c r="N130" s="64"/>
      <c r="O130" s="70"/>
    </row>
    <row r="131" spans="1:15" x14ac:dyDescent="0.25">
      <c r="A131" s="67"/>
      <c r="B131" s="64"/>
      <c r="C131" s="21">
        <v>8</v>
      </c>
      <c r="D131" s="14">
        <v>38.840000000000003</v>
      </c>
      <c r="E131" s="14">
        <v>0</v>
      </c>
      <c r="F131" s="14">
        <v>1</v>
      </c>
      <c r="G131" s="14">
        <f t="shared" si="2"/>
        <v>5</v>
      </c>
      <c r="H131" s="50">
        <v>0</v>
      </c>
      <c r="I131" s="50">
        <v>0</v>
      </c>
      <c r="J131" s="14">
        <f t="shared" si="3"/>
        <v>43.84</v>
      </c>
      <c r="K131" s="64"/>
      <c r="L131" s="64"/>
      <c r="M131" s="64"/>
      <c r="N131" s="64"/>
      <c r="O131" s="70"/>
    </row>
    <row r="132" spans="1:15" x14ac:dyDescent="0.25">
      <c r="A132" s="67"/>
      <c r="B132" s="64"/>
      <c r="C132" s="21">
        <v>9</v>
      </c>
      <c r="D132" s="50">
        <v>33.74</v>
      </c>
      <c r="E132" s="50">
        <v>0</v>
      </c>
      <c r="F132" s="50">
        <v>1</v>
      </c>
      <c r="G132" s="14">
        <f t="shared" si="2"/>
        <v>5</v>
      </c>
      <c r="H132" s="50">
        <v>0</v>
      </c>
      <c r="I132" s="50">
        <v>0</v>
      </c>
      <c r="J132" s="14">
        <f t="shared" si="3"/>
        <v>38.74</v>
      </c>
      <c r="K132" s="64"/>
      <c r="L132" s="64"/>
      <c r="M132" s="64"/>
      <c r="N132" s="64"/>
      <c r="O132" s="70"/>
    </row>
    <row r="133" spans="1:15" x14ac:dyDescent="0.25">
      <c r="A133" s="68"/>
      <c r="B133" s="65"/>
      <c r="C133" s="22">
        <v>10</v>
      </c>
      <c r="D133" s="16">
        <v>46.88</v>
      </c>
      <c r="E133" s="16">
        <v>0</v>
      </c>
      <c r="F133" s="16">
        <v>5</v>
      </c>
      <c r="G133" s="16">
        <f t="shared" si="2"/>
        <v>25</v>
      </c>
      <c r="H133" s="16">
        <v>1</v>
      </c>
      <c r="I133" s="16">
        <v>0</v>
      </c>
      <c r="J133" s="16">
        <f t="shared" si="3"/>
        <v>81.88</v>
      </c>
      <c r="K133" s="65"/>
      <c r="L133" s="65"/>
      <c r="M133" s="65"/>
      <c r="N133" s="65"/>
      <c r="O133" s="71"/>
    </row>
    <row r="134" spans="1:15" x14ac:dyDescent="0.25">
      <c r="A134" s="66" t="s">
        <v>1</v>
      </c>
      <c r="B134" s="63" t="s">
        <v>33</v>
      </c>
      <c r="C134" s="20">
        <v>1</v>
      </c>
      <c r="D134" s="12">
        <v>63.17</v>
      </c>
      <c r="E134" s="12">
        <v>1</v>
      </c>
      <c r="F134" s="12">
        <v>2</v>
      </c>
      <c r="G134" s="12">
        <f t="shared" si="2"/>
        <v>10</v>
      </c>
      <c r="H134" s="12">
        <v>1</v>
      </c>
      <c r="I134" s="12">
        <v>0</v>
      </c>
      <c r="J134" s="12">
        <f t="shared" si="3"/>
        <v>73.17</v>
      </c>
      <c r="K134" s="63">
        <f>SUM(F134:F143)</f>
        <v>11</v>
      </c>
      <c r="L134" s="63">
        <f>_xlfn.RANK.EQ(K134,K4:K173,1)</f>
        <v>7</v>
      </c>
      <c r="M134" s="63">
        <f>SUM(J134:J143)</f>
        <v>675.09999999999991</v>
      </c>
      <c r="N134" s="63">
        <f>_xlfn.RANK.EQ(M134,M4:M173,1)</f>
        <v>12</v>
      </c>
      <c r="O134" s="69">
        <f>Q7/M134*100</f>
        <v>37.434454154940013</v>
      </c>
    </row>
    <row r="135" spans="1:15" x14ac:dyDescent="0.25">
      <c r="A135" s="67"/>
      <c r="B135" s="64"/>
      <c r="C135" s="21">
        <v>2</v>
      </c>
      <c r="D135" s="50">
        <v>42.66</v>
      </c>
      <c r="E135" s="50">
        <v>0</v>
      </c>
      <c r="F135" s="50">
        <v>0</v>
      </c>
      <c r="G135" s="14">
        <f t="shared" si="2"/>
        <v>0</v>
      </c>
      <c r="H135" s="50">
        <v>0</v>
      </c>
      <c r="I135" s="50">
        <v>0</v>
      </c>
      <c r="J135" s="14">
        <f t="shared" si="3"/>
        <v>42.66</v>
      </c>
      <c r="K135" s="64"/>
      <c r="L135" s="64"/>
      <c r="M135" s="64"/>
      <c r="N135" s="64"/>
      <c r="O135" s="70"/>
    </row>
    <row r="136" spans="1:15" x14ac:dyDescent="0.25">
      <c r="A136" s="67"/>
      <c r="B136" s="64"/>
      <c r="C136" s="21">
        <v>3</v>
      </c>
      <c r="D136" s="50">
        <v>60.21</v>
      </c>
      <c r="E136" s="50">
        <v>0</v>
      </c>
      <c r="F136" s="50">
        <v>0</v>
      </c>
      <c r="G136" s="14">
        <f t="shared" si="2"/>
        <v>0</v>
      </c>
      <c r="H136" s="50">
        <v>0</v>
      </c>
      <c r="I136" s="50">
        <v>0</v>
      </c>
      <c r="J136" s="14">
        <f t="shared" si="3"/>
        <v>60.21</v>
      </c>
      <c r="K136" s="64"/>
      <c r="L136" s="64"/>
      <c r="M136" s="64"/>
      <c r="N136" s="64"/>
      <c r="O136" s="70"/>
    </row>
    <row r="137" spans="1:15" x14ac:dyDescent="0.25">
      <c r="A137" s="67"/>
      <c r="B137" s="64"/>
      <c r="C137" s="21">
        <v>4</v>
      </c>
      <c r="D137" s="50">
        <v>33.79</v>
      </c>
      <c r="E137" s="50">
        <v>1</v>
      </c>
      <c r="F137" s="50">
        <v>1</v>
      </c>
      <c r="G137" s="14">
        <f t="shared" si="2"/>
        <v>5</v>
      </c>
      <c r="H137" s="50">
        <v>0</v>
      </c>
      <c r="I137" s="50">
        <v>0</v>
      </c>
      <c r="J137" s="14">
        <f t="shared" si="3"/>
        <v>28.79</v>
      </c>
      <c r="K137" s="64"/>
      <c r="L137" s="64"/>
      <c r="M137" s="64"/>
      <c r="N137" s="64"/>
      <c r="O137" s="70"/>
    </row>
    <row r="138" spans="1:15" x14ac:dyDescent="0.25">
      <c r="A138" s="67"/>
      <c r="B138" s="64"/>
      <c r="C138" s="21">
        <v>5</v>
      </c>
      <c r="D138" s="50">
        <v>55.48</v>
      </c>
      <c r="E138" s="50">
        <v>1</v>
      </c>
      <c r="F138" s="50">
        <v>0</v>
      </c>
      <c r="G138" s="14">
        <f t="shared" si="2"/>
        <v>0</v>
      </c>
      <c r="H138" s="50">
        <v>0</v>
      </c>
      <c r="I138" s="50">
        <v>0</v>
      </c>
      <c r="J138" s="14">
        <f t="shared" si="3"/>
        <v>45.48</v>
      </c>
      <c r="K138" s="64"/>
      <c r="L138" s="64"/>
      <c r="M138" s="64"/>
      <c r="N138" s="64"/>
      <c r="O138" s="70"/>
    </row>
    <row r="139" spans="1:15" x14ac:dyDescent="0.25">
      <c r="A139" s="67"/>
      <c r="B139" s="64"/>
      <c r="C139" s="21">
        <v>6</v>
      </c>
      <c r="D139" s="14">
        <v>74.03</v>
      </c>
      <c r="E139" s="14">
        <v>0</v>
      </c>
      <c r="F139" s="14">
        <v>3</v>
      </c>
      <c r="G139" s="14">
        <f t="shared" si="2"/>
        <v>15</v>
      </c>
      <c r="H139" s="50">
        <v>1</v>
      </c>
      <c r="I139" s="50">
        <v>0</v>
      </c>
      <c r="J139" s="14">
        <f t="shared" si="3"/>
        <v>99.03</v>
      </c>
      <c r="K139" s="64"/>
      <c r="L139" s="64"/>
      <c r="M139" s="64"/>
      <c r="N139" s="64"/>
      <c r="O139" s="70"/>
    </row>
    <row r="140" spans="1:15" x14ac:dyDescent="0.25">
      <c r="A140" s="67"/>
      <c r="B140" s="64"/>
      <c r="C140" s="21">
        <v>7</v>
      </c>
      <c r="D140" s="14">
        <v>62.18</v>
      </c>
      <c r="E140" s="14">
        <v>0</v>
      </c>
      <c r="F140" s="14">
        <v>1</v>
      </c>
      <c r="G140" s="14">
        <f t="shared" si="2"/>
        <v>5</v>
      </c>
      <c r="H140" s="50">
        <v>1</v>
      </c>
      <c r="I140" s="50">
        <v>0</v>
      </c>
      <c r="J140" s="14">
        <f t="shared" si="3"/>
        <v>77.180000000000007</v>
      </c>
      <c r="K140" s="64"/>
      <c r="L140" s="64"/>
      <c r="M140" s="64"/>
      <c r="N140" s="64"/>
      <c r="O140" s="70"/>
    </row>
    <row r="141" spans="1:15" x14ac:dyDescent="0.25">
      <c r="A141" s="67"/>
      <c r="B141" s="64"/>
      <c r="C141" s="21">
        <v>8</v>
      </c>
      <c r="D141" s="14">
        <v>90.59</v>
      </c>
      <c r="E141" s="14">
        <v>0</v>
      </c>
      <c r="F141" s="14">
        <v>0</v>
      </c>
      <c r="G141" s="14">
        <f t="shared" si="2"/>
        <v>0</v>
      </c>
      <c r="H141" s="50">
        <v>0</v>
      </c>
      <c r="I141" s="50">
        <v>0</v>
      </c>
      <c r="J141" s="14">
        <f t="shared" si="3"/>
        <v>90.59</v>
      </c>
      <c r="K141" s="64"/>
      <c r="L141" s="64"/>
      <c r="M141" s="64"/>
      <c r="N141" s="64"/>
      <c r="O141" s="70"/>
    </row>
    <row r="142" spans="1:15" x14ac:dyDescent="0.25">
      <c r="A142" s="67"/>
      <c r="B142" s="64"/>
      <c r="C142" s="21">
        <v>9</v>
      </c>
      <c r="D142" s="50">
        <v>48.44</v>
      </c>
      <c r="E142" s="50">
        <v>0</v>
      </c>
      <c r="F142" s="50">
        <v>2</v>
      </c>
      <c r="G142" s="14">
        <f t="shared" si="2"/>
        <v>10</v>
      </c>
      <c r="H142" s="50">
        <v>0</v>
      </c>
      <c r="I142" s="50">
        <v>0</v>
      </c>
      <c r="J142" s="14">
        <f t="shared" si="3"/>
        <v>58.44</v>
      </c>
      <c r="K142" s="64"/>
      <c r="L142" s="64"/>
      <c r="M142" s="64"/>
      <c r="N142" s="64"/>
      <c r="O142" s="70"/>
    </row>
    <row r="143" spans="1:15" x14ac:dyDescent="0.25">
      <c r="A143" s="68"/>
      <c r="B143" s="65"/>
      <c r="C143" s="22">
        <v>10</v>
      </c>
      <c r="D143" s="16">
        <v>79.55</v>
      </c>
      <c r="E143" s="16">
        <v>0</v>
      </c>
      <c r="F143" s="16">
        <v>2</v>
      </c>
      <c r="G143" s="16">
        <f t="shared" si="2"/>
        <v>10</v>
      </c>
      <c r="H143" s="16">
        <v>1</v>
      </c>
      <c r="I143" s="16">
        <v>0</v>
      </c>
      <c r="J143" s="16">
        <f t="shared" si="3"/>
        <v>99.55</v>
      </c>
      <c r="K143" s="65"/>
      <c r="L143" s="65"/>
      <c r="M143" s="65"/>
      <c r="N143" s="65"/>
      <c r="O143" s="71"/>
    </row>
    <row r="144" spans="1:15" x14ac:dyDescent="0.25">
      <c r="A144" s="66" t="s">
        <v>1</v>
      </c>
      <c r="B144" s="63" t="s">
        <v>135</v>
      </c>
      <c r="C144" s="51">
        <v>1</v>
      </c>
      <c r="D144" s="12">
        <v>31.7</v>
      </c>
      <c r="E144" s="12">
        <v>1</v>
      </c>
      <c r="F144" s="12">
        <v>2</v>
      </c>
      <c r="G144" s="12">
        <f t="shared" si="2"/>
        <v>10</v>
      </c>
      <c r="H144" s="12">
        <v>0</v>
      </c>
      <c r="I144" s="12">
        <v>0</v>
      </c>
      <c r="J144" s="12">
        <f t="shared" si="3"/>
        <v>31.700000000000003</v>
      </c>
      <c r="K144" s="63">
        <f>SUM(F144:F153)</f>
        <v>21</v>
      </c>
      <c r="L144" s="63">
        <f>_xlfn.RANK.EQ(K144,K4:K173,1)</f>
        <v>11</v>
      </c>
      <c r="M144" s="63">
        <f>SUM(J144:J153)</f>
        <v>432.21999999999997</v>
      </c>
      <c r="N144" s="63">
        <f>_xlfn.RANK.EQ(M144,M4:M173,1)</f>
        <v>7</v>
      </c>
      <c r="O144" s="69">
        <f>Q7/M144*100</f>
        <v>58.470223497293048</v>
      </c>
    </row>
    <row r="145" spans="1:15" x14ac:dyDescent="0.25">
      <c r="A145" s="67"/>
      <c r="B145" s="64"/>
      <c r="C145" s="52">
        <v>2</v>
      </c>
      <c r="D145" s="50">
        <v>33.53</v>
      </c>
      <c r="E145" s="50">
        <v>0</v>
      </c>
      <c r="F145" s="50">
        <v>1</v>
      </c>
      <c r="G145" s="14">
        <f t="shared" si="2"/>
        <v>5</v>
      </c>
      <c r="H145" s="50">
        <v>0</v>
      </c>
      <c r="I145" s="50">
        <v>0</v>
      </c>
      <c r="J145" s="14">
        <f t="shared" si="3"/>
        <v>38.53</v>
      </c>
      <c r="K145" s="64"/>
      <c r="L145" s="64"/>
      <c r="M145" s="64"/>
      <c r="N145" s="64"/>
      <c r="O145" s="70"/>
    </row>
    <row r="146" spans="1:15" x14ac:dyDescent="0.25">
      <c r="A146" s="67"/>
      <c r="B146" s="64"/>
      <c r="C146" s="52">
        <v>3</v>
      </c>
      <c r="D146" s="50">
        <v>30.44</v>
      </c>
      <c r="E146" s="50">
        <v>0</v>
      </c>
      <c r="F146" s="50">
        <v>0</v>
      </c>
      <c r="G146" s="14">
        <f t="shared" si="2"/>
        <v>0</v>
      </c>
      <c r="H146" s="50">
        <v>0</v>
      </c>
      <c r="I146" s="50">
        <v>0</v>
      </c>
      <c r="J146" s="14">
        <f t="shared" si="3"/>
        <v>30.44</v>
      </c>
      <c r="K146" s="64"/>
      <c r="L146" s="64"/>
      <c r="M146" s="64"/>
      <c r="N146" s="64"/>
      <c r="O146" s="70"/>
    </row>
    <row r="147" spans="1:15" x14ac:dyDescent="0.25">
      <c r="A147" s="67"/>
      <c r="B147" s="64"/>
      <c r="C147" s="52">
        <v>4</v>
      </c>
      <c r="D147" s="50">
        <v>27.34</v>
      </c>
      <c r="E147" s="50">
        <v>0</v>
      </c>
      <c r="F147" s="50">
        <v>4</v>
      </c>
      <c r="G147" s="14">
        <f t="shared" si="2"/>
        <v>20</v>
      </c>
      <c r="H147" s="50">
        <v>0</v>
      </c>
      <c r="I147" s="50">
        <v>0</v>
      </c>
      <c r="J147" s="14">
        <f t="shared" si="3"/>
        <v>47.34</v>
      </c>
      <c r="K147" s="64"/>
      <c r="L147" s="64"/>
      <c r="M147" s="64"/>
      <c r="N147" s="64"/>
      <c r="O147" s="70"/>
    </row>
    <row r="148" spans="1:15" x14ac:dyDescent="0.25">
      <c r="A148" s="67"/>
      <c r="B148" s="64"/>
      <c r="C148" s="52">
        <v>5</v>
      </c>
      <c r="D148" s="50">
        <v>33.82</v>
      </c>
      <c r="E148" s="50">
        <v>1</v>
      </c>
      <c r="F148" s="50">
        <v>0</v>
      </c>
      <c r="G148" s="14">
        <f t="shared" si="2"/>
        <v>0</v>
      </c>
      <c r="H148" s="50">
        <v>0</v>
      </c>
      <c r="I148" s="50">
        <v>0</v>
      </c>
      <c r="J148" s="14">
        <f t="shared" si="3"/>
        <v>23.82</v>
      </c>
      <c r="K148" s="64"/>
      <c r="L148" s="64"/>
      <c r="M148" s="64"/>
      <c r="N148" s="64"/>
      <c r="O148" s="70"/>
    </row>
    <row r="149" spans="1:15" x14ac:dyDescent="0.25">
      <c r="A149" s="67"/>
      <c r="B149" s="64"/>
      <c r="C149" s="52">
        <v>6</v>
      </c>
      <c r="D149" s="14">
        <v>32.72</v>
      </c>
      <c r="E149" s="14">
        <v>0</v>
      </c>
      <c r="F149" s="14">
        <v>1</v>
      </c>
      <c r="G149" s="14">
        <f t="shared" si="2"/>
        <v>5</v>
      </c>
      <c r="H149" s="50">
        <v>0</v>
      </c>
      <c r="I149" s="50">
        <v>0</v>
      </c>
      <c r="J149" s="14">
        <f t="shared" si="3"/>
        <v>37.72</v>
      </c>
      <c r="K149" s="64"/>
      <c r="L149" s="64"/>
      <c r="M149" s="64"/>
      <c r="N149" s="64"/>
      <c r="O149" s="70"/>
    </row>
    <row r="150" spans="1:15" x14ac:dyDescent="0.25">
      <c r="A150" s="67"/>
      <c r="B150" s="64"/>
      <c r="C150" s="52">
        <v>7</v>
      </c>
      <c r="D150" s="14">
        <v>38.32</v>
      </c>
      <c r="E150" s="14">
        <v>1</v>
      </c>
      <c r="F150" s="14">
        <v>3</v>
      </c>
      <c r="G150" s="14">
        <f t="shared" si="2"/>
        <v>15</v>
      </c>
      <c r="H150" s="50">
        <v>0</v>
      </c>
      <c r="I150" s="50">
        <v>0</v>
      </c>
      <c r="J150" s="14">
        <f t="shared" si="3"/>
        <v>43.32</v>
      </c>
      <c r="K150" s="64"/>
      <c r="L150" s="64"/>
      <c r="M150" s="64"/>
      <c r="N150" s="64"/>
      <c r="O150" s="70"/>
    </row>
    <row r="151" spans="1:15" x14ac:dyDescent="0.25">
      <c r="A151" s="67"/>
      <c r="B151" s="64"/>
      <c r="C151" s="52">
        <v>8</v>
      </c>
      <c r="D151" s="14">
        <v>52.34</v>
      </c>
      <c r="E151" s="14">
        <v>0</v>
      </c>
      <c r="F151" s="14">
        <v>4</v>
      </c>
      <c r="G151" s="14">
        <f t="shared" si="2"/>
        <v>20</v>
      </c>
      <c r="H151" s="50">
        <v>1</v>
      </c>
      <c r="I151" s="50">
        <v>0</v>
      </c>
      <c r="J151" s="14">
        <f t="shared" si="3"/>
        <v>82.34</v>
      </c>
      <c r="K151" s="64"/>
      <c r="L151" s="64"/>
      <c r="M151" s="64"/>
      <c r="N151" s="64"/>
      <c r="O151" s="70"/>
    </row>
    <row r="152" spans="1:15" x14ac:dyDescent="0.25">
      <c r="A152" s="67"/>
      <c r="B152" s="64"/>
      <c r="C152" s="52">
        <v>9</v>
      </c>
      <c r="D152" s="50">
        <v>25.87</v>
      </c>
      <c r="E152" s="50">
        <v>0</v>
      </c>
      <c r="F152" s="50">
        <v>2</v>
      </c>
      <c r="G152" s="14">
        <f t="shared" si="2"/>
        <v>10</v>
      </c>
      <c r="H152" s="50">
        <v>0</v>
      </c>
      <c r="I152" s="50">
        <v>0</v>
      </c>
      <c r="J152" s="14">
        <f t="shared" si="3"/>
        <v>35.870000000000005</v>
      </c>
      <c r="K152" s="64"/>
      <c r="L152" s="64"/>
      <c r="M152" s="64"/>
      <c r="N152" s="64"/>
      <c r="O152" s="70"/>
    </row>
    <row r="153" spans="1:15" x14ac:dyDescent="0.25">
      <c r="A153" s="68"/>
      <c r="B153" s="65"/>
      <c r="C153" s="53">
        <v>10</v>
      </c>
      <c r="D153" s="16">
        <v>41.14</v>
      </c>
      <c r="E153" s="16">
        <v>0</v>
      </c>
      <c r="F153" s="16">
        <v>4</v>
      </c>
      <c r="G153" s="16">
        <f t="shared" si="2"/>
        <v>20</v>
      </c>
      <c r="H153" s="16">
        <v>0</v>
      </c>
      <c r="I153" s="16">
        <v>0</v>
      </c>
      <c r="J153" s="16">
        <f t="shared" si="3"/>
        <v>61.14</v>
      </c>
      <c r="K153" s="65"/>
      <c r="L153" s="65"/>
      <c r="M153" s="65"/>
      <c r="N153" s="65"/>
      <c r="O153" s="71"/>
    </row>
    <row r="154" spans="1:15" x14ac:dyDescent="0.25">
      <c r="A154" s="66" t="s">
        <v>22</v>
      </c>
      <c r="B154" s="63" t="s">
        <v>34</v>
      </c>
      <c r="C154" s="51">
        <v>1</v>
      </c>
      <c r="D154" s="12">
        <v>25.13</v>
      </c>
      <c r="E154" s="12">
        <v>1</v>
      </c>
      <c r="F154" s="12">
        <v>6</v>
      </c>
      <c r="G154" s="12">
        <f t="shared" si="2"/>
        <v>30</v>
      </c>
      <c r="H154" s="12">
        <v>0</v>
      </c>
      <c r="I154" s="12">
        <v>0</v>
      </c>
      <c r="J154" s="12">
        <f t="shared" si="3"/>
        <v>45.129999999999995</v>
      </c>
      <c r="K154" s="63">
        <f>SUM(F154:F163)</f>
        <v>40</v>
      </c>
      <c r="L154" s="63">
        <f>_xlfn.RANK.EQ(K154,K4:K173,1)</f>
        <v>14</v>
      </c>
      <c r="M154" s="63">
        <f>SUM(J154:J163)</f>
        <v>513.34</v>
      </c>
      <c r="N154" s="63">
        <f>_xlfn.RANK.EQ(M154,M4:M173,1)</f>
        <v>11</v>
      </c>
      <c r="O154" s="69">
        <f>Q7/M154*100</f>
        <v>49.230529473643195</v>
      </c>
    </row>
    <row r="155" spans="1:15" x14ac:dyDescent="0.25">
      <c r="A155" s="67"/>
      <c r="B155" s="64"/>
      <c r="C155" s="52">
        <v>2</v>
      </c>
      <c r="D155" s="14">
        <v>35.96</v>
      </c>
      <c r="E155" s="14">
        <v>0</v>
      </c>
      <c r="F155" s="14">
        <v>5</v>
      </c>
      <c r="G155" s="14">
        <f t="shared" si="2"/>
        <v>25</v>
      </c>
      <c r="H155" s="50">
        <v>1</v>
      </c>
      <c r="I155" s="50">
        <v>0</v>
      </c>
      <c r="J155" s="14">
        <f t="shared" si="3"/>
        <v>70.960000000000008</v>
      </c>
      <c r="K155" s="64"/>
      <c r="L155" s="64"/>
      <c r="M155" s="64"/>
      <c r="N155" s="64"/>
      <c r="O155" s="70"/>
    </row>
    <row r="156" spans="1:15" x14ac:dyDescent="0.25">
      <c r="A156" s="67"/>
      <c r="B156" s="64"/>
      <c r="C156" s="52">
        <v>3</v>
      </c>
      <c r="D156" s="14">
        <v>26.87</v>
      </c>
      <c r="E156" s="14">
        <v>0</v>
      </c>
      <c r="F156" s="14">
        <v>7</v>
      </c>
      <c r="G156" s="14">
        <f t="shared" si="2"/>
        <v>35</v>
      </c>
      <c r="H156" s="50">
        <v>0</v>
      </c>
      <c r="I156" s="50">
        <v>0</v>
      </c>
      <c r="J156" s="14">
        <f t="shared" si="3"/>
        <v>61.870000000000005</v>
      </c>
      <c r="K156" s="64"/>
      <c r="L156" s="64"/>
      <c r="M156" s="64"/>
      <c r="N156" s="64"/>
      <c r="O156" s="70"/>
    </row>
    <row r="157" spans="1:15" x14ac:dyDescent="0.25">
      <c r="A157" s="67"/>
      <c r="B157" s="64"/>
      <c r="C157" s="52">
        <v>4</v>
      </c>
      <c r="D157" s="50">
        <v>22.1</v>
      </c>
      <c r="E157" s="50">
        <v>0</v>
      </c>
      <c r="F157" s="50">
        <v>2</v>
      </c>
      <c r="G157" s="14">
        <f t="shared" si="2"/>
        <v>10</v>
      </c>
      <c r="H157" s="50">
        <v>0</v>
      </c>
      <c r="I157" s="50">
        <v>0</v>
      </c>
      <c r="J157" s="14">
        <f t="shared" si="3"/>
        <v>32.1</v>
      </c>
      <c r="K157" s="64"/>
      <c r="L157" s="64"/>
      <c r="M157" s="64"/>
      <c r="N157" s="64"/>
      <c r="O157" s="70"/>
    </row>
    <row r="158" spans="1:15" x14ac:dyDescent="0.25">
      <c r="A158" s="67"/>
      <c r="B158" s="64"/>
      <c r="C158" s="52">
        <v>5</v>
      </c>
      <c r="D158" s="50">
        <v>28.17</v>
      </c>
      <c r="E158" s="50">
        <v>1</v>
      </c>
      <c r="F158" s="50">
        <v>1</v>
      </c>
      <c r="G158" s="14">
        <f t="shared" si="2"/>
        <v>5</v>
      </c>
      <c r="H158" s="50">
        <v>0</v>
      </c>
      <c r="I158" s="50">
        <v>0</v>
      </c>
      <c r="J158" s="14">
        <f t="shared" si="3"/>
        <v>23.17</v>
      </c>
      <c r="K158" s="64"/>
      <c r="L158" s="64"/>
      <c r="M158" s="64"/>
      <c r="N158" s="64"/>
      <c r="O158" s="70"/>
    </row>
    <row r="159" spans="1:15" x14ac:dyDescent="0.25">
      <c r="A159" s="67"/>
      <c r="B159" s="64"/>
      <c r="C159" s="52">
        <v>6</v>
      </c>
      <c r="D159" s="50">
        <v>29.81</v>
      </c>
      <c r="E159" s="50">
        <v>0</v>
      </c>
      <c r="F159" s="50">
        <v>4</v>
      </c>
      <c r="G159" s="14">
        <f t="shared" si="2"/>
        <v>20</v>
      </c>
      <c r="H159" s="50">
        <v>0</v>
      </c>
      <c r="I159" s="50">
        <v>0</v>
      </c>
      <c r="J159" s="14">
        <f t="shared" si="3"/>
        <v>49.81</v>
      </c>
      <c r="K159" s="64"/>
      <c r="L159" s="64"/>
      <c r="M159" s="64"/>
      <c r="N159" s="64"/>
      <c r="O159" s="70"/>
    </row>
    <row r="160" spans="1:15" x14ac:dyDescent="0.25">
      <c r="A160" s="67"/>
      <c r="B160" s="64"/>
      <c r="C160" s="52">
        <v>7</v>
      </c>
      <c r="D160" s="50">
        <v>29.04</v>
      </c>
      <c r="E160" s="50">
        <v>1</v>
      </c>
      <c r="F160" s="50">
        <v>1</v>
      </c>
      <c r="G160" s="14">
        <f t="shared" si="2"/>
        <v>5</v>
      </c>
      <c r="H160" s="50">
        <v>0</v>
      </c>
      <c r="I160" s="50">
        <v>0</v>
      </c>
      <c r="J160" s="14">
        <f t="shared" si="3"/>
        <v>24.04</v>
      </c>
      <c r="K160" s="64"/>
      <c r="L160" s="64"/>
      <c r="M160" s="64"/>
      <c r="N160" s="64"/>
      <c r="O160" s="70"/>
    </row>
    <row r="161" spans="1:15" x14ac:dyDescent="0.25">
      <c r="A161" s="67"/>
      <c r="B161" s="64"/>
      <c r="C161" s="52">
        <v>8</v>
      </c>
      <c r="D161" s="50">
        <v>34.43</v>
      </c>
      <c r="E161" s="50">
        <v>0</v>
      </c>
      <c r="F161" s="50">
        <v>5</v>
      </c>
      <c r="G161" s="14">
        <f t="shared" si="2"/>
        <v>25</v>
      </c>
      <c r="H161" s="50">
        <v>0</v>
      </c>
      <c r="I161" s="50">
        <v>0</v>
      </c>
      <c r="J161" s="14">
        <f t="shared" si="3"/>
        <v>59.43</v>
      </c>
      <c r="K161" s="64"/>
      <c r="L161" s="64"/>
      <c r="M161" s="64"/>
      <c r="N161" s="64"/>
      <c r="O161" s="70"/>
    </row>
    <row r="162" spans="1:15" x14ac:dyDescent="0.25">
      <c r="A162" s="67"/>
      <c r="B162" s="64"/>
      <c r="C162" s="52">
        <v>9</v>
      </c>
      <c r="D162" s="50">
        <v>47.43</v>
      </c>
      <c r="E162" s="50">
        <v>0</v>
      </c>
      <c r="F162" s="50">
        <v>4</v>
      </c>
      <c r="G162" s="14">
        <f t="shared" ref="G162:G173" si="6">PRODUCT(F162*5)</f>
        <v>20</v>
      </c>
      <c r="H162" s="50">
        <v>1</v>
      </c>
      <c r="I162" s="50">
        <v>0</v>
      </c>
      <c r="J162" s="14">
        <f t="shared" ref="J162:J173" si="7">SUM(D162,G162,H162*10,I162*10)-(E162*10)</f>
        <v>77.430000000000007</v>
      </c>
      <c r="K162" s="64"/>
      <c r="L162" s="64"/>
      <c r="M162" s="64"/>
      <c r="N162" s="64"/>
      <c r="O162" s="70"/>
    </row>
    <row r="163" spans="1:15" x14ac:dyDescent="0.25">
      <c r="A163" s="68"/>
      <c r="B163" s="65"/>
      <c r="C163" s="53">
        <v>10</v>
      </c>
      <c r="D163" s="16">
        <v>34.4</v>
      </c>
      <c r="E163" s="16">
        <v>0</v>
      </c>
      <c r="F163" s="16">
        <v>5</v>
      </c>
      <c r="G163" s="16">
        <f t="shared" si="6"/>
        <v>25</v>
      </c>
      <c r="H163" s="16">
        <v>1</v>
      </c>
      <c r="I163" s="16">
        <v>0</v>
      </c>
      <c r="J163" s="16">
        <f t="shared" si="7"/>
        <v>69.400000000000006</v>
      </c>
      <c r="K163" s="65"/>
      <c r="L163" s="65"/>
      <c r="M163" s="65"/>
      <c r="N163" s="65"/>
      <c r="O163" s="71"/>
    </row>
    <row r="164" spans="1:15" x14ac:dyDescent="0.25">
      <c r="A164" s="66" t="s">
        <v>1</v>
      </c>
      <c r="B164" s="63" t="s">
        <v>37</v>
      </c>
      <c r="C164" s="20">
        <v>1</v>
      </c>
      <c r="D164" s="12">
        <v>60.56</v>
      </c>
      <c r="E164" s="12">
        <v>0</v>
      </c>
      <c r="F164" s="12">
        <v>4</v>
      </c>
      <c r="G164" s="12">
        <f t="shared" si="6"/>
        <v>20</v>
      </c>
      <c r="H164" s="12">
        <v>0</v>
      </c>
      <c r="I164" s="12">
        <v>0</v>
      </c>
      <c r="J164" s="12">
        <f t="shared" si="7"/>
        <v>80.56</v>
      </c>
      <c r="K164" s="63">
        <f>SUM(F164:F173)</f>
        <v>59</v>
      </c>
      <c r="L164" s="63">
        <f>_xlfn.RANK.EQ(K164,K4:K173,1)</f>
        <v>16</v>
      </c>
      <c r="M164" s="63">
        <f>SUM(J164:J173)</f>
        <v>1127.71</v>
      </c>
      <c r="N164" s="63">
        <f>_xlfn.RANK.EQ(M164,M4:M173,1)</f>
        <v>16</v>
      </c>
      <c r="O164" s="69">
        <f>Q7/M164*100</f>
        <v>22.410016759627919</v>
      </c>
    </row>
    <row r="165" spans="1:15" x14ac:dyDescent="0.25">
      <c r="A165" s="67"/>
      <c r="B165" s="64"/>
      <c r="C165" s="21">
        <v>2</v>
      </c>
      <c r="D165" s="50">
        <v>61.14</v>
      </c>
      <c r="E165" s="50">
        <v>0</v>
      </c>
      <c r="F165" s="50">
        <v>4</v>
      </c>
      <c r="G165" s="14">
        <f t="shared" si="6"/>
        <v>20</v>
      </c>
      <c r="H165" s="50">
        <v>0</v>
      </c>
      <c r="I165" s="50">
        <v>0</v>
      </c>
      <c r="J165" s="14">
        <f t="shared" si="7"/>
        <v>81.14</v>
      </c>
      <c r="K165" s="64"/>
      <c r="L165" s="64"/>
      <c r="M165" s="64"/>
      <c r="N165" s="64"/>
      <c r="O165" s="70"/>
    </row>
    <row r="166" spans="1:15" x14ac:dyDescent="0.25">
      <c r="A166" s="67"/>
      <c r="B166" s="64"/>
      <c r="C166" s="21">
        <v>3</v>
      </c>
      <c r="D166" s="50">
        <v>83.19</v>
      </c>
      <c r="E166" s="50">
        <v>0</v>
      </c>
      <c r="F166" s="50">
        <v>4</v>
      </c>
      <c r="G166" s="14">
        <f t="shared" si="6"/>
        <v>20</v>
      </c>
      <c r="H166" s="50">
        <v>0</v>
      </c>
      <c r="I166" s="50">
        <v>0</v>
      </c>
      <c r="J166" s="14">
        <f t="shared" si="7"/>
        <v>103.19</v>
      </c>
      <c r="K166" s="64"/>
      <c r="L166" s="64"/>
      <c r="M166" s="64"/>
      <c r="N166" s="64"/>
      <c r="O166" s="70"/>
    </row>
    <row r="167" spans="1:15" x14ac:dyDescent="0.25">
      <c r="A167" s="67"/>
      <c r="B167" s="64"/>
      <c r="C167" s="21">
        <v>4</v>
      </c>
      <c r="D167" s="50">
        <v>59.26</v>
      </c>
      <c r="E167" s="50">
        <v>0</v>
      </c>
      <c r="F167" s="50">
        <v>7</v>
      </c>
      <c r="G167" s="14">
        <f t="shared" si="6"/>
        <v>35</v>
      </c>
      <c r="H167" s="50">
        <v>0</v>
      </c>
      <c r="I167" s="50">
        <v>0</v>
      </c>
      <c r="J167" s="14">
        <f t="shared" si="7"/>
        <v>94.259999999999991</v>
      </c>
      <c r="K167" s="64"/>
      <c r="L167" s="64"/>
      <c r="M167" s="64"/>
      <c r="N167" s="64"/>
      <c r="O167" s="70"/>
    </row>
    <row r="168" spans="1:15" x14ac:dyDescent="0.25">
      <c r="A168" s="67"/>
      <c r="B168" s="64"/>
      <c r="C168" s="21">
        <v>5</v>
      </c>
      <c r="D168" s="50">
        <v>77.73</v>
      </c>
      <c r="E168" s="50">
        <v>1</v>
      </c>
      <c r="F168" s="50">
        <v>3</v>
      </c>
      <c r="G168" s="14">
        <f t="shared" si="6"/>
        <v>15</v>
      </c>
      <c r="H168" s="50">
        <v>0</v>
      </c>
      <c r="I168" s="50">
        <v>0</v>
      </c>
      <c r="J168" s="14">
        <f t="shared" si="7"/>
        <v>82.73</v>
      </c>
      <c r="K168" s="64"/>
      <c r="L168" s="64"/>
      <c r="M168" s="64"/>
      <c r="N168" s="64"/>
      <c r="O168" s="70"/>
    </row>
    <row r="169" spans="1:15" x14ac:dyDescent="0.25">
      <c r="A169" s="67"/>
      <c r="B169" s="64"/>
      <c r="C169" s="21">
        <v>6</v>
      </c>
      <c r="D169" s="14">
        <v>108.91</v>
      </c>
      <c r="E169" s="14">
        <v>0</v>
      </c>
      <c r="F169" s="14">
        <v>10</v>
      </c>
      <c r="G169" s="14">
        <f t="shared" si="6"/>
        <v>50</v>
      </c>
      <c r="H169" s="50">
        <v>1</v>
      </c>
      <c r="I169" s="50">
        <v>0</v>
      </c>
      <c r="J169" s="14">
        <f t="shared" si="7"/>
        <v>168.91</v>
      </c>
      <c r="K169" s="64"/>
      <c r="L169" s="64"/>
      <c r="M169" s="64"/>
      <c r="N169" s="64"/>
      <c r="O169" s="70"/>
    </row>
    <row r="170" spans="1:15" x14ac:dyDescent="0.25">
      <c r="A170" s="67"/>
      <c r="B170" s="64"/>
      <c r="C170" s="21">
        <v>7</v>
      </c>
      <c r="D170" s="14">
        <v>109.3</v>
      </c>
      <c r="E170" s="14">
        <v>0</v>
      </c>
      <c r="F170" s="14">
        <v>10</v>
      </c>
      <c r="G170" s="14">
        <f t="shared" si="6"/>
        <v>50</v>
      </c>
      <c r="H170" s="50">
        <v>0</v>
      </c>
      <c r="I170" s="50">
        <v>0</v>
      </c>
      <c r="J170" s="14">
        <f t="shared" si="7"/>
        <v>159.30000000000001</v>
      </c>
      <c r="K170" s="64"/>
      <c r="L170" s="64"/>
      <c r="M170" s="64"/>
      <c r="N170" s="64"/>
      <c r="O170" s="70"/>
    </row>
    <row r="171" spans="1:15" x14ac:dyDescent="0.25">
      <c r="A171" s="67"/>
      <c r="B171" s="64"/>
      <c r="C171" s="21">
        <v>8</v>
      </c>
      <c r="D171" s="14">
        <v>106.93</v>
      </c>
      <c r="E171" s="14">
        <v>0</v>
      </c>
      <c r="F171" s="14">
        <v>7</v>
      </c>
      <c r="G171" s="14">
        <f t="shared" si="6"/>
        <v>35</v>
      </c>
      <c r="H171" s="50">
        <v>0</v>
      </c>
      <c r="I171" s="50">
        <v>0</v>
      </c>
      <c r="J171" s="14">
        <f t="shared" si="7"/>
        <v>141.93</v>
      </c>
      <c r="K171" s="64"/>
      <c r="L171" s="64"/>
      <c r="M171" s="64"/>
      <c r="N171" s="64"/>
      <c r="O171" s="70"/>
    </row>
    <row r="172" spans="1:15" x14ac:dyDescent="0.25">
      <c r="A172" s="67"/>
      <c r="B172" s="64"/>
      <c r="C172" s="21">
        <v>9</v>
      </c>
      <c r="D172" s="50">
        <v>78.510000000000005</v>
      </c>
      <c r="E172" s="50">
        <v>0</v>
      </c>
      <c r="F172" s="50">
        <v>6</v>
      </c>
      <c r="G172" s="14">
        <f t="shared" si="6"/>
        <v>30</v>
      </c>
      <c r="H172" s="50">
        <v>0</v>
      </c>
      <c r="I172" s="50">
        <v>0</v>
      </c>
      <c r="J172" s="14">
        <f t="shared" si="7"/>
        <v>108.51</v>
      </c>
      <c r="K172" s="64"/>
      <c r="L172" s="64"/>
      <c r="M172" s="64"/>
      <c r="N172" s="64"/>
      <c r="O172" s="70"/>
    </row>
    <row r="173" spans="1:15" x14ac:dyDescent="0.25">
      <c r="A173" s="68"/>
      <c r="B173" s="65"/>
      <c r="C173" s="22">
        <v>10</v>
      </c>
      <c r="D173" s="16">
        <v>87.18</v>
      </c>
      <c r="E173" s="16">
        <v>0</v>
      </c>
      <c r="F173" s="16">
        <v>4</v>
      </c>
      <c r="G173" s="16">
        <f t="shared" si="6"/>
        <v>20</v>
      </c>
      <c r="H173" s="16">
        <v>0</v>
      </c>
      <c r="I173" s="16">
        <v>0</v>
      </c>
      <c r="J173" s="16">
        <f t="shared" si="7"/>
        <v>107.18</v>
      </c>
      <c r="K173" s="65"/>
      <c r="L173" s="65"/>
      <c r="M173" s="65"/>
      <c r="N173" s="65"/>
      <c r="O173" s="71"/>
    </row>
  </sheetData>
  <mergeCells count="123">
    <mergeCell ref="A14:A23"/>
    <mergeCell ref="B14:B23"/>
    <mergeCell ref="K14:K23"/>
    <mergeCell ref="L14:L23"/>
    <mergeCell ref="M14:M23"/>
    <mergeCell ref="N14:N23"/>
    <mergeCell ref="O14:O23"/>
    <mergeCell ref="A1:XFD1"/>
    <mergeCell ref="A2:XFD2"/>
    <mergeCell ref="A4:A13"/>
    <mergeCell ref="B4:B13"/>
    <mergeCell ref="K4:K13"/>
    <mergeCell ref="L4:L13"/>
    <mergeCell ref="M4:M13"/>
    <mergeCell ref="N4:N13"/>
    <mergeCell ref="O4:O13"/>
    <mergeCell ref="Q6:R6"/>
    <mergeCell ref="Q7:R7"/>
    <mergeCell ref="O24:O33"/>
    <mergeCell ref="A34:A43"/>
    <mergeCell ref="B34:B43"/>
    <mergeCell ref="K34:K43"/>
    <mergeCell ref="L34:L43"/>
    <mergeCell ref="M34:M43"/>
    <mergeCell ref="N34:N43"/>
    <mergeCell ref="O34:O43"/>
    <mergeCell ref="A24:A33"/>
    <mergeCell ref="B24:B33"/>
    <mergeCell ref="K24:K33"/>
    <mergeCell ref="L24:L33"/>
    <mergeCell ref="M24:M33"/>
    <mergeCell ref="N24:N33"/>
    <mergeCell ref="O44:O53"/>
    <mergeCell ref="A54:A63"/>
    <mergeCell ref="B54:B63"/>
    <mergeCell ref="K54:K63"/>
    <mergeCell ref="L54:L63"/>
    <mergeCell ref="M54:M63"/>
    <mergeCell ref="N54:N63"/>
    <mergeCell ref="O54:O63"/>
    <mergeCell ref="A44:A53"/>
    <mergeCell ref="B44:B53"/>
    <mergeCell ref="K44:K53"/>
    <mergeCell ref="L44:L53"/>
    <mergeCell ref="M44:M53"/>
    <mergeCell ref="N44:N53"/>
    <mergeCell ref="O64:O73"/>
    <mergeCell ref="A74:A83"/>
    <mergeCell ref="B74:B83"/>
    <mergeCell ref="K74:K83"/>
    <mergeCell ref="L74:L83"/>
    <mergeCell ref="M74:M83"/>
    <mergeCell ref="N74:N83"/>
    <mergeCell ref="O74:O83"/>
    <mergeCell ref="A64:A73"/>
    <mergeCell ref="B64:B73"/>
    <mergeCell ref="K64:K73"/>
    <mergeCell ref="L64:L73"/>
    <mergeCell ref="M64:M73"/>
    <mergeCell ref="N64:N73"/>
    <mergeCell ref="O84:O93"/>
    <mergeCell ref="A94:A103"/>
    <mergeCell ref="B94:B103"/>
    <mergeCell ref="K94:K103"/>
    <mergeCell ref="L94:L103"/>
    <mergeCell ref="M94:M103"/>
    <mergeCell ref="N94:N103"/>
    <mergeCell ref="O94:O103"/>
    <mergeCell ref="A84:A93"/>
    <mergeCell ref="B84:B93"/>
    <mergeCell ref="K84:K93"/>
    <mergeCell ref="L84:L93"/>
    <mergeCell ref="M84:M93"/>
    <mergeCell ref="N84:N93"/>
    <mergeCell ref="O104:O113"/>
    <mergeCell ref="A124:A133"/>
    <mergeCell ref="B124:B133"/>
    <mergeCell ref="K124:K133"/>
    <mergeCell ref="L124:L133"/>
    <mergeCell ref="M124:M133"/>
    <mergeCell ref="N124:N133"/>
    <mergeCell ref="O124:O133"/>
    <mergeCell ref="A104:A113"/>
    <mergeCell ref="B104:B113"/>
    <mergeCell ref="K104:K113"/>
    <mergeCell ref="L104:L113"/>
    <mergeCell ref="M104:M113"/>
    <mergeCell ref="N104:N113"/>
    <mergeCell ref="O164:O173"/>
    <mergeCell ref="A164:A173"/>
    <mergeCell ref="B164:B173"/>
    <mergeCell ref="K164:K173"/>
    <mergeCell ref="L164:L173"/>
    <mergeCell ref="M164:M173"/>
    <mergeCell ref="N164:N173"/>
    <mergeCell ref="O134:O143"/>
    <mergeCell ref="A154:A163"/>
    <mergeCell ref="B154:B163"/>
    <mergeCell ref="K154:K163"/>
    <mergeCell ref="L154:L163"/>
    <mergeCell ref="M154:M163"/>
    <mergeCell ref="N154:N163"/>
    <mergeCell ref="O154:O163"/>
    <mergeCell ref="A134:A143"/>
    <mergeCell ref="O144:O153"/>
    <mergeCell ref="K134:K143"/>
    <mergeCell ref="L134:L143"/>
    <mergeCell ref="M134:M143"/>
    <mergeCell ref="N134:N143"/>
    <mergeCell ref="A144:A153"/>
    <mergeCell ref="B144:B153"/>
    <mergeCell ref="K144:K153"/>
    <mergeCell ref="B134:B143"/>
    <mergeCell ref="N144:N153"/>
    <mergeCell ref="A114:A123"/>
    <mergeCell ref="B114:B123"/>
    <mergeCell ref="K114:K123"/>
    <mergeCell ref="L114:L123"/>
    <mergeCell ref="M114:M123"/>
    <mergeCell ref="N114:N123"/>
    <mergeCell ref="O114:O123"/>
    <mergeCell ref="L144:L153"/>
    <mergeCell ref="M144:M15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1"/>
  <sheetViews>
    <sheetView topLeftCell="A13" workbookViewId="0">
      <selection activeCell="B17" sqref="B17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42578125" customWidth="1"/>
  </cols>
  <sheetData>
    <row r="1" spans="1:9" s="73" customFormat="1" ht="27" customHeight="1" x14ac:dyDescent="0.25">
      <c r="A1" s="72" t="s">
        <v>0</v>
      </c>
    </row>
    <row r="2" spans="1:9" s="73" customFormat="1" ht="15.75" thickBot="1" x14ac:dyDescent="0.3">
      <c r="A2" s="74" t="s">
        <v>129</v>
      </c>
    </row>
    <row r="3" spans="1:9" s="1" customFormat="1" ht="26.25" customHeight="1" x14ac:dyDescent="0.25">
      <c r="A3" s="3" t="s">
        <v>2</v>
      </c>
      <c r="B3" s="4" t="s">
        <v>3</v>
      </c>
      <c r="C3" s="5" t="s">
        <v>98</v>
      </c>
      <c r="D3" s="5" t="s">
        <v>99</v>
      </c>
      <c r="E3" s="26" t="s">
        <v>100</v>
      </c>
      <c r="F3" s="58" t="s">
        <v>133</v>
      </c>
    </row>
    <row r="4" spans="1:9" ht="15.75" thickBot="1" x14ac:dyDescent="0.3">
      <c r="A4" t="s">
        <v>1</v>
      </c>
      <c r="B4" t="s">
        <v>56</v>
      </c>
      <c r="C4" s="2">
        <v>36.15</v>
      </c>
      <c r="D4">
        <f>C4/H6*100</f>
        <v>77.046035805626587</v>
      </c>
      <c r="E4">
        <f>_xlfn.RANK.EQ(D4,D4:D41,0)</f>
        <v>15</v>
      </c>
    </row>
    <row r="5" spans="1:9" x14ac:dyDescent="0.25">
      <c r="A5" t="s">
        <v>29</v>
      </c>
      <c r="B5" t="s">
        <v>57</v>
      </c>
      <c r="C5" s="2">
        <v>43.08</v>
      </c>
      <c r="D5">
        <f>C5/H6*100</f>
        <v>91.815856777493593</v>
      </c>
      <c r="E5">
        <f>_xlfn.RANK.EQ(D5,D4:D41,0)</f>
        <v>6</v>
      </c>
      <c r="H5" s="79" t="s">
        <v>101</v>
      </c>
      <c r="I5" s="80"/>
    </row>
    <row r="6" spans="1:9" ht="15.75" thickBot="1" x14ac:dyDescent="0.3">
      <c r="A6" t="s">
        <v>35</v>
      </c>
      <c r="B6" t="s">
        <v>58</v>
      </c>
      <c r="C6" s="2">
        <v>27.69</v>
      </c>
      <c r="D6">
        <f>C6/H6*100</f>
        <v>59.015345268542198</v>
      </c>
      <c r="E6">
        <f>_xlfn.RANK.EQ(D6,D4:D41,0)</f>
        <v>29</v>
      </c>
      <c r="H6" s="77">
        <v>46.92</v>
      </c>
      <c r="I6" s="78"/>
    </row>
    <row r="7" spans="1:9" x14ac:dyDescent="0.25">
      <c r="A7" t="s">
        <v>22</v>
      </c>
      <c r="B7" t="s">
        <v>59</v>
      </c>
      <c r="C7" s="2">
        <v>41.54</v>
      </c>
      <c r="D7">
        <f>C7/H6*100</f>
        <v>88.53367433930093</v>
      </c>
      <c r="E7">
        <f>_xlfn.RANK.EQ(D7,D4:D41,0)</f>
        <v>9</v>
      </c>
      <c r="H7" s="28"/>
      <c r="I7" s="28"/>
    </row>
    <row r="8" spans="1:9" x14ac:dyDescent="0.25">
      <c r="A8" t="s">
        <v>24</v>
      </c>
      <c r="B8" t="s">
        <v>60</v>
      </c>
      <c r="C8" s="2">
        <v>43.08</v>
      </c>
      <c r="D8">
        <f>C8/H6*100</f>
        <v>91.815856777493593</v>
      </c>
      <c r="E8">
        <f>_xlfn.RANK.EQ(D8,D4:D41,0)</f>
        <v>6</v>
      </c>
      <c r="F8">
        <v>6</v>
      </c>
      <c r="H8" s="29"/>
      <c r="I8" s="29"/>
    </row>
    <row r="9" spans="1:9" x14ac:dyDescent="0.25">
      <c r="A9" t="s">
        <v>1</v>
      </c>
      <c r="B9" t="s">
        <v>61</v>
      </c>
      <c r="C9" s="2">
        <v>36.15</v>
      </c>
      <c r="D9">
        <f>C9/H6*100</f>
        <v>77.046035805626587</v>
      </c>
      <c r="E9">
        <f>_xlfn.RANK.EQ(D9,D4:D41,0)</f>
        <v>15</v>
      </c>
      <c r="H9" s="29"/>
      <c r="I9" s="29"/>
    </row>
    <row r="10" spans="1:9" x14ac:dyDescent="0.25">
      <c r="A10" t="s">
        <v>22</v>
      </c>
      <c r="B10" t="s">
        <v>62</v>
      </c>
      <c r="C10" s="2">
        <v>39.229999999999997</v>
      </c>
      <c r="D10">
        <f>C10/H6*100</f>
        <v>83.610400682011914</v>
      </c>
      <c r="E10">
        <f>_xlfn.RANK.EQ(D10,D4:D41,0)</f>
        <v>11</v>
      </c>
      <c r="H10" s="29"/>
      <c r="I10" s="29"/>
    </row>
    <row r="11" spans="1:9" x14ac:dyDescent="0.25">
      <c r="A11" t="s">
        <v>35</v>
      </c>
      <c r="B11" t="s">
        <v>63</v>
      </c>
      <c r="C11" s="2">
        <v>25.38</v>
      </c>
      <c r="D11">
        <f>C11/H6*100</f>
        <v>54.092071611253189</v>
      </c>
      <c r="E11">
        <f>_xlfn.RANK.EQ(D11,D4:D41,0)</f>
        <v>33</v>
      </c>
      <c r="H11" s="29"/>
      <c r="I11" s="29"/>
    </row>
    <row r="12" spans="1:9" x14ac:dyDescent="0.25">
      <c r="A12" t="s">
        <v>22</v>
      </c>
      <c r="B12" t="s">
        <v>64</v>
      </c>
      <c r="C12" s="2">
        <v>46.92</v>
      </c>
      <c r="D12">
        <f>C12/H6*100</f>
        <v>100</v>
      </c>
      <c r="E12">
        <f>_xlfn.RANK.EQ(D12,D4:D41,0)</f>
        <v>1</v>
      </c>
      <c r="F12">
        <v>1</v>
      </c>
      <c r="H12" s="29"/>
      <c r="I12" s="29"/>
    </row>
    <row r="13" spans="1:9" x14ac:dyDescent="0.25">
      <c r="A13" t="s">
        <v>35</v>
      </c>
      <c r="B13" t="s">
        <v>65</v>
      </c>
      <c r="C13" s="2">
        <v>35.380000000000003</v>
      </c>
      <c r="D13">
        <f>C13/H6*100</f>
        <v>75.404944586530263</v>
      </c>
      <c r="E13">
        <f>_xlfn.RANK.EQ(D13,D4:D41,0)</f>
        <v>18</v>
      </c>
      <c r="H13" s="29"/>
      <c r="I13" s="29"/>
    </row>
    <row r="14" spans="1:9" x14ac:dyDescent="0.25">
      <c r="A14" t="s">
        <v>66</v>
      </c>
      <c r="B14" t="s">
        <v>67</v>
      </c>
      <c r="C14" s="2">
        <v>27.69</v>
      </c>
      <c r="D14">
        <f>C14/H6*100</f>
        <v>59.015345268542198</v>
      </c>
      <c r="E14">
        <f>_xlfn.RANK.EQ(D14,D4:D41,0)</f>
        <v>29</v>
      </c>
    </row>
    <row r="15" spans="1:9" x14ac:dyDescent="0.25">
      <c r="A15" t="s">
        <v>1</v>
      </c>
      <c r="B15" t="s">
        <v>68</v>
      </c>
      <c r="C15" s="2">
        <v>26.15</v>
      </c>
      <c r="D15">
        <f>C15/H6*100</f>
        <v>55.733162830349528</v>
      </c>
      <c r="E15">
        <f>_xlfn.RANK.EQ(D15,D4:D41,0)</f>
        <v>32</v>
      </c>
    </row>
    <row r="16" spans="1:9" x14ac:dyDescent="0.25">
      <c r="A16" t="s">
        <v>1</v>
      </c>
      <c r="B16" t="s">
        <v>104</v>
      </c>
      <c r="C16" s="2">
        <v>46.15</v>
      </c>
      <c r="D16">
        <f>C16/H6*100</f>
        <v>98.358908780903661</v>
      </c>
      <c r="E16">
        <f>_xlfn.RANK.EQ(D16,D4:D41,0)</f>
        <v>4</v>
      </c>
      <c r="F16">
        <v>4</v>
      </c>
    </row>
    <row r="17" spans="1:6" x14ac:dyDescent="0.25">
      <c r="A17" t="s">
        <v>1</v>
      </c>
      <c r="B17" t="s">
        <v>70</v>
      </c>
      <c r="C17" s="2">
        <v>26.92</v>
      </c>
      <c r="D17">
        <f>C17/H6*100</f>
        <v>57.374254049445874</v>
      </c>
      <c r="E17">
        <f>_xlfn.RANK.EQ(D17,D4:D41,0)</f>
        <v>31</v>
      </c>
    </row>
    <row r="18" spans="1:6" x14ac:dyDescent="0.25">
      <c r="A18" t="s">
        <v>1</v>
      </c>
      <c r="B18" t="s">
        <v>71</v>
      </c>
      <c r="C18" s="2">
        <v>33.08</v>
      </c>
      <c r="D18">
        <f>C18/H6*100</f>
        <v>70.502983802216534</v>
      </c>
      <c r="E18">
        <f>_xlfn.RANK.EQ(D18,D4:D41,0)</f>
        <v>21</v>
      </c>
    </row>
    <row r="19" spans="1:6" x14ac:dyDescent="0.25">
      <c r="A19" t="s">
        <v>1</v>
      </c>
      <c r="B19" t="s">
        <v>72</v>
      </c>
      <c r="C19" s="2">
        <v>36.15</v>
      </c>
      <c r="D19">
        <f>C19/H6*100</f>
        <v>77.046035805626587</v>
      </c>
      <c r="E19">
        <f>_xlfn.RANK.EQ(D19,D4:D41,0)</f>
        <v>15</v>
      </c>
    </row>
    <row r="20" spans="1:6" x14ac:dyDescent="0.25">
      <c r="A20" t="s">
        <v>22</v>
      </c>
      <c r="B20" t="s">
        <v>74</v>
      </c>
      <c r="C20" s="2">
        <v>21.54</v>
      </c>
      <c r="D20">
        <f>C20/H6*100</f>
        <v>45.907928388746797</v>
      </c>
      <c r="E20">
        <f>_xlfn.RANK.EQ(D20,D4:D41,0)</f>
        <v>38</v>
      </c>
    </row>
    <row r="21" spans="1:6" x14ac:dyDescent="0.25">
      <c r="A21" t="s">
        <v>1</v>
      </c>
      <c r="B21" t="s">
        <v>75</v>
      </c>
      <c r="C21" s="2">
        <v>24.62</v>
      </c>
      <c r="D21">
        <f>C21/H6*100</f>
        <v>52.472293265132144</v>
      </c>
      <c r="E21">
        <f>_xlfn.RANK.EQ(D21,D4:D41,0)</f>
        <v>35</v>
      </c>
    </row>
    <row r="22" spans="1:6" x14ac:dyDescent="0.25">
      <c r="A22" t="s">
        <v>1</v>
      </c>
      <c r="B22" t="s">
        <v>76</v>
      </c>
      <c r="C22" s="2">
        <v>38.46</v>
      </c>
      <c r="D22">
        <f>C22/H6*100</f>
        <v>81.969309462915589</v>
      </c>
      <c r="E22">
        <f>_xlfn.RANK.EQ(D22,D4:D41,0)</f>
        <v>14</v>
      </c>
    </row>
    <row r="23" spans="1:6" x14ac:dyDescent="0.25">
      <c r="A23" t="s">
        <v>22</v>
      </c>
      <c r="B23" t="s">
        <v>77</v>
      </c>
      <c r="C23" s="2">
        <v>46.92</v>
      </c>
      <c r="D23">
        <f>C23/H6*100</f>
        <v>100</v>
      </c>
      <c r="E23">
        <f>_xlfn.RANK.EQ(D23,D4:D41,0)</f>
        <v>1</v>
      </c>
      <c r="F23">
        <v>2</v>
      </c>
    </row>
    <row r="24" spans="1:6" x14ac:dyDescent="0.25">
      <c r="A24" t="s">
        <v>22</v>
      </c>
      <c r="B24" t="s">
        <v>78</v>
      </c>
      <c r="C24" s="2">
        <v>30.77</v>
      </c>
      <c r="D24">
        <f>C24/H6*100</f>
        <v>65.579710144927532</v>
      </c>
      <c r="E24">
        <f>_xlfn.RANK.EQ(D24,D4:D41,0)</f>
        <v>22</v>
      </c>
    </row>
    <row r="25" spans="1:6" x14ac:dyDescent="0.25">
      <c r="A25" t="s">
        <v>29</v>
      </c>
      <c r="B25" t="s">
        <v>79</v>
      </c>
      <c r="C25" s="2">
        <v>39.229999999999997</v>
      </c>
      <c r="D25">
        <f>C25/H6*100</f>
        <v>83.610400682011914</v>
      </c>
      <c r="E25">
        <f>_xlfn.RANK.EQ(D25,D4:D41,0)</f>
        <v>11</v>
      </c>
    </row>
    <row r="26" spans="1:6" x14ac:dyDescent="0.25">
      <c r="A26" t="s">
        <v>35</v>
      </c>
      <c r="B26" t="s">
        <v>80</v>
      </c>
      <c r="C26" s="2">
        <v>42.31</v>
      </c>
      <c r="D26">
        <f>C26/H6*100</f>
        <v>90.174765558397269</v>
      </c>
      <c r="E26">
        <f>_xlfn.RANK.EQ(D26,D4:D41,0)</f>
        <v>8</v>
      </c>
    </row>
    <row r="27" spans="1:6" x14ac:dyDescent="0.25">
      <c r="A27" t="s">
        <v>35</v>
      </c>
      <c r="B27" t="s">
        <v>81</v>
      </c>
      <c r="C27" s="2">
        <v>39.229999999999997</v>
      </c>
      <c r="D27">
        <f>C27/H6*100</f>
        <v>83.610400682011914</v>
      </c>
      <c r="E27">
        <f>_xlfn.RANK.EQ(D27,D4:D41,0)</f>
        <v>11</v>
      </c>
    </row>
    <row r="28" spans="1:6" x14ac:dyDescent="0.25">
      <c r="A28" t="s">
        <v>35</v>
      </c>
      <c r="B28" t="s">
        <v>82</v>
      </c>
      <c r="C28" s="2">
        <v>40</v>
      </c>
      <c r="D28">
        <f>C28/H6*100</f>
        <v>85.251491901108267</v>
      </c>
      <c r="E28">
        <f>_xlfn.RANK.EQ(D28,D4:D41,0)</f>
        <v>10</v>
      </c>
    </row>
    <row r="29" spans="1:6" x14ac:dyDescent="0.25">
      <c r="A29" t="s">
        <v>22</v>
      </c>
      <c r="B29" t="s">
        <v>83</v>
      </c>
      <c r="C29" s="2">
        <v>30.77</v>
      </c>
      <c r="D29">
        <f>C29/H6*100</f>
        <v>65.579710144927532</v>
      </c>
      <c r="E29">
        <f>_xlfn.RANK.EQ(D29,D4:D41,0)</f>
        <v>22</v>
      </c>
    </row>
    <row r="30" spans="1:6" x14ac:dyDescent="0.25">
      <c r="A30" t="s">
        <v>35</v>
      </c>
      <c r="B30" t="s">
        <v>84</v>
      </c>
      <c r="C30" s="2">
        <v>30</v>
      </c>
      <c r="D30">
        <f>C30/H6*100</f>
        <v>63.9386189258312</v>
      </c>
      <c r="E30">
        <f>_xlfn.RANK.EQ(D30,D4:D41,0)</f>
        <v>25</v>
      </c>
      <c r="F30" s="60"/>
    </row>
    <row r="31" spans="1:6" x14ac:dyDescent="0.25">
      <c r="A31" t="s">
        <v>1</v>
      </c>
      <c r="B31" t="s">
        <v>85</v>
      </c>
      <c r="C31" s="2">
        <v>34.619999999999997</v>
      </c>
      <c r="D31">
        <f>C31/H6*100</f>
        <v>73.785166240409197</v>
      </c>
      <c r="E31">
        <f>_xlfn.RANK.EQ(D31,D4:D41,0)</f>
        <v>19</v>
      </c>
    </row>
    <row r="32" spans="1:6" x14ac:dyDescent="0.25">
      <c r="A32" t="s">
        <v>35</v>
      </c>
      <c r="B32" t="s">
        <v>86</v>
      </c>
      <c r="C32" s="2">
        <v>29.23</v>
      </c>
      <c r="D32">
        <f>C32/H6*100</f>
        <v>62.297527706734869</v>
      </c>
      <c r="E32">
        <f>_xlfn.RANK.EQ(D32,D4:D41,0)</f>
        <v>27</v>
      </c>
    </row>
    <row r="33" spans="1:6" x14ac:dyDescent="0.25">
      <c r="A33" t="s">
        <v>1</v>
      </c>
      <c r="B33" t="s">
        <v>87</v>
      </c>
      <c r="C33" s="2">
        <v>28.46</v>
      </c>
      <c r="D33">
        <f>C33/H6*100</f>
        <v>60.65643648763853</v>
      </c>
      <c r="E33">
        <f>_xlfn.RANK.EQ(D33,D4:D41,0)</f>
        <v>28</v>
      </c>
    </row>
    <row r="34" spans="1:6" x14ac:dyDescent="0.25">
      <c r="A34" t="s">
        <v>1</v>
      </c>
      <c r="B34" t="s">
        <v>134</v>
      </c>
      <c r="C34" s="2">
        <v>24.62</v>
      </c>
      <c r="D34">
        <f>C34/H6*100</f>
        <v>52.472293265132144</v>
      </c>
      <c r="E34">
        <f>_xlfn.RANK.EQ(D34,D4:D41,0)</f>
        <v>35</v>
      </c>
    </row>
    <row r="35" spans="1:6" x14ac:dyDescent="0.25">
      <c r="A35" t="s">
        <v>1</v>
      </c>
      <c r="B35" t="s">
        <v>105</v>
      </c>
      <c r="C35" s="2">
        <v>25.38</v>
      </c>
      <c r="D35">
        <f>C35/H6*100</f>
        <v>54.092071611253189</v>
      </c>
      <c r="E35">
        <f>_xlfn.RANK.EQ(D35,D4:D41,0)</f>
        <v>33</v>
      </c>
    </row>
    <row r="36" spans="1:6" x14ac:dyDescent="0.25">
      <c r="A36" t="s">
        <v>22</v>
      </c>
      <c r="B36" t="s">
        <v>89</v>
      </c>
      <c r="C36" s="2">
        <v>45.38</v>
      </c>
      <c r="D36">
        <f>C36/H6*100</f>
        <v>96.717817561807323</v>
      </c>
      <c r="E36">
        <f>_xlfn.RANK.EQ(D36,D4:D41,0)</f>
        <v>5</v>
      </c>
      <c r="F36">
        <v>5</v>
      </c>
    </row>
    <row r="37" spans="1:6" x14ac:dyDescent="0.25">
      <c r="A37" t="s">
        <v>35</v>
      </c>
      <c r="B37" t="s">
        <v>90</v>
      </c>
      <c r="C37" s="2">
        <v>30.77</v>
      </c>
      <c r="D37">
        <f>C37/H6*100</f>
        <v>65.579710144927532</v>
      </c>
      <c r="E37">
        <f>_xlfn.RANK.EQ(D37,D4:D41,0)</f>
        <v>22</v>
      </c>
    </row>
    <row r="38" spans="1:6" x14ac:dyDescent="0.25">
      <c r="A38" t="s">
        <v>35</v>
      </c>
      <c r="B38" t="s">
        <v>91</v>
      </c>
      <c r="C38" s="2">
        <v>30</v>
      </c>
      <c r="D38">
        <f>C38/H6*100</f>
        <v>63.9386189258312</v>
      </c>
      <c r="E38">
        <f>_xlfn.RANK.EQ(D38,D4:D41,0)</f>
        <v>25</v>
      </c>
    </row>
    <row r="39" spans="1:6" x14ac:dyDescent="0.25">
      <c r="A39" t="s">
        <v>22</v>
      </c>
      <c r="B39" t="s">
        <v>92</v>
      </c>
      <c r="C39" s="2">
        <v>24.62</v>
      </c>
      <c r="D39">
        <f>C39/H6*100</f>
        <v>52.472293265132144</v>
      </c>
      <c r="E39">
        <f>_xlfn.RANK.EQ(D39,D4:D41,0)</f>
        <v>35</v>
      </c>
    </row>
    <row r="40" spans="1:6" x14ac:dyDescent="0.25">
      <c r="A40" t="s">
        <v>35</v>
      </c>
      <c r="B40" t="s">
        <v>93</v>
      </c>
      <c r="C40" s="2">
        <v>33.85</v>
      </c>
      <c r="D40">
        <f>C40/H6*100</f>
        <v>72.144075021312872</v>
      </c>
      <c r="E40">
        <f>_xlfn.RANK.EQ(D40,D4:D41,0)</f>
        <v>20</v>
      </c>
    </row>
    <row r="41" spans="1:6" x14ac:dyDescent="0.25">
      <c r="A41" t="s">
        <v>1</v>
      </c>
      <c r="B41" t="s">
        <v>94</v>
      </c>
      <c r="C41" s="2">
        <v>46.92</v>
      </c>
      <c r="D41">
        <f>C41/H6*100</f>
        <v>100</v>
      </c>
      <c r="E41">
        <f>_xlfn.RANK.EQ(D41,D4:D41,0)</f>
        <v>1</v>
      </c>
      <c r="F41">
        <v>3</v>
      </c>
    </row>
  </sheetData>
  <sortState xmlns:xlrd2="http://schemas.microsoft.com/office/spreadsheetml/2017/richdata2" ref="A4:E41">
    <sortCondition ref="B4:B41"/>
  </sortState>
  <mergeCells count="4">
    <mergeCell ref="A1:XFD1"/>
    <mergeCell ref="A2:XFD2"/>
    <mergeCell ref="H5:I5"/>
    <mergeCell ref="H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0"/>
  <sheetViews>
    <sheetView workbookViewId="0">
      <selection activeCell="B13" sqref="B13"/>
    </sheetView>
  </sheetViews>
  <sheetFormatPr defaultRowHeight="15" x14ac:dyDescent="0.25"/>
  <cols>
    <col min="1" max="1" width="11.42578125" customWidth="1"/>
    <col min="2" max="2" width="18.28515625" customWidth="1"/>
    <col min="3" max="3" width="11.140625" style="2" customWidth="1"/>
    <col min="4" max="4" width="11.7109375" customWidth="1"/>
    <col min="5" max="5" width="10.85546875" customWidth="1"/>
    <col min="6" max="7" width="10.5703125" customWidth="1"/>
    <col min="11" max="11" width="12.5703125" customWidth="1"/>
    <col min="12" max="12" width="13.5703125" customWidth="1"/>
    <col min="13" max="13" width="12.42578125" customWidth="1"/>
    <col min="14" max="14" width="9.140625" customWidth="1"/>
  </cols>
  <sheetData>
    <row r="1" spans="1:14" s="73" customFormat="1" ht="27" customHeight="1" x14ac:dyDescent="0.25">
      <c r="A1" s="72" t="s">
        <v>0</v>
      </c>
    </row>
    <row r="2" spans="1:14" s="73" customFormat="1" ht="15.75" thickBot="1" x14ac:dyDescent="0.3">
      <c r="A2" s="74" t="s">
        <v>113</v>
      </c>
    </row>
    <row r="3" spans="1:14" s="1" customFormat="1" ht="26.25" customHeight="1" thickBot="1" x14ac:dyDescent="0.3">
      <c r="A3" s="31" t="s">
        <v>2</v>
      </c>
      <c r="B3" s="32" t="s">
        <v>3</v>
      </c>
      <c r="C3" s="33" t="s">
        <v>108</v>
      </c>
      <c r="D3" s="34" t="s">
        <v>109</v>
      </c>
      <c r="E3" s="35" t="s">
        <v>110</v>
      </c>
      <c r="F3" s="36" t="s">
        <v>111</v>
      </c>
      <c r="G3" s="37" t="s">
        <v>112</v>
      </c>
      <c r="K3" s="38" t="s">
        <v>2</v>
      </c>
      <c r="L3" s="39" t="s">
        <v>114</v>
      </c>
      <c r="M3" s="38" t="s">
        <v>111</v>
      </c>
      <c r="N3" s="38" t="s">
        <v>115</v>
      </c>
    </row>
    <row r="4" spans="1:14" x14ac:dyDescent="0.25">
      <c r="A4" t="s">
        <v>29</v>
      </c>
      <c r="B4" t="s">
        <v>30</v>
      </c>
      <c r="C4" s="2">
        <f>'Junior Division Shoot'!O84*2</f>
        <v>148.94356858700456</v>
      </c>
      <c r="D4">
        <f>'Junior Interview'!D12</f>
        <v>99.67</v>
      </c>
      <c r="E4">
        <f>'Junior Test'!D12</f>
        <v>92</v>
      </c>
      <c r="F4">
        <f t="shared" ref="F4:F20" si="0">C4+D4+E4</f>
        <v>340.61356858700458</v>
      </c>
      <c r="G4">
        <f>_xlfn.RANK.EQ(F4,F4:F20,0)</f>
        <v>5</v>
      </c>
      <c r="K4" t="s">
        <v>29</v>
      </c>
      <c r="L4">
        <v>1</v>
      </c>
      <c r="M4">
        <f>F4</f>
        <v>340.61356858700458</v>
      </c>
      <c r="N4">
        <f>_xlfn.RANK.EQ(M4,M4:M8,0)</f>
        <v>5</v>
      </c>
    </row>
    <row r="5" spans="1:14" x14ac:dyDescent="0.25">
      <c r="A5" t="s">
        <v>35</v>
      </c>
      <c r="B5" t="s">
        <v>36</v>
      </c>
      <c r="C5" s="2">
        <f>'Junior Division Shoot'!O104*2</f>
        <v>178.91048104491878</v>
      </c>
      <c r="D5">
        <f>'Junior Interview'!D14</f>
        <v>88.67</v>
      </c>
      <c r="E5">
        <f>'Junior Test'!D14</f>
        <v>88</v>
      </c>
      <c r="F5">
        <f t="shared" si="0"/>
        <v>355.58048104491877</v>
      </c>
      <c r="G5">
        <f>_xlfn.RANK.EQ(F5,F4:F20,0)</f>
        <v>4</v>
      </c>
      <c r="K5" t="s">
        <v>35</v>
      </c>
      <c r="L5">
        <v>1</v>
      </c>
      <c r="M5">
        <f>F5</f>
        <v>355.58048104491877</v>
      </c>
      <c r="N5">
        <f>_xlfn.RANK.EQ(M5,M4:M8,0)</f>
        <v>4</v>
      </c>
    </row>
    <row r="6" spans="1:14" x14ac:dyDescent="0.25">
      <c r="A6" t="s">
        <v>24</v>
      </c>
      <c r="B6" t="s">
        <v>25</v>
      </c>
      <c r="C6" s="2">
        <f>'Junior Division Shoot'!O44*2</f>
        <v>166.38356705510569</v>
      </c>
      <c r="D6">
        <f>'Junior Interview'!D8</f>
        <v>100</v>
      </c>
      <c r="E6">
        <f>'Junior Test'!D8</f>
        <v>100</v>
      </c>
      <c r="F6">
        <f t="shared" si="0"/>
        <v>366.38356705510569</v>
      </c>
      <c r="G6" s="14">
        <f>_xlfn.RANK.EQ(F6,F4:F20,0)</f>
        <v>2</v>
      </c>
      <c r="H6" s="14"/>
      <c r="K6" t="s">
        <v>24</v>
      </c>
      <c r="L6">
        <v>2</v>
      </c>
      <c r="M6">
        <f>F6+F7</f>
        <v>705.88429876242276</v>
      </c>
      <c r="N6">
        <f>_xlfn.RANK.EQ(M6,M4:M8,0)</f>
        <v>3</v>
      </c>
    </row>
    <row r="7" spans="1:14" x14ac:dyDescent="0.25">
      <c r="A7" t="s">
        <v>24</v>
      </c>
      <c r="B7" t="s">
        <v>31</v>
      </c>
      <c r="C7" s="2">
        <f>'Junior Division Shoot'!O94*2</f>
        <v>148.17073170731706</v>
      </c>
      <c r="D7">
        <f>'Junior Interview'!D13</f>
        <v>95.33</v>
      </c>
      <c r="E7">
        <f>'Junior Test'!D13</f>
        <v>96</v>
      </c>
      <c r="F7">
        <f t="shared" si="0"/>
        <v>339.50073170731707</v>
      </c>
      <c r="G7">
        <f>_xlfn.RANK.EQ(F7,F4:F20,0)</f>
        <v>6</v>
      </c>
      <c r="K7" t="s">
        <v>22</v>
      </c>
      <c r="L7">
        <v>3</v>
      </c>
      <c r="M7">
        <f>F8+F9+F10</f>
        <v>712.77143354260193</v>
      </c>
      <c r="N7">
        <f>_xlfn.RANK.EQ(M7,M4:M8,0)</f>
        <v>2</v>
      </c>
    </row>
    <row r="8" spans="1:14" x14ac:dyDescent="0.25">
      <c r="A8" t="s">
        <v>22</v>
      </c>
      <c r="B8" t="s">
        <v>23</v>
      </c>
      <c r="C8" s="2">
        <f>'Junior Division Shoot'!O34*2</f>
        <v>113.27401895968268</v>
      </c>
      <c r="D8">
        <f>'Junior Interview'!D7</f>
        <v>91.33</v>
      </c>
      <c r="E8">
        <f>'Junior Test'!D7</f>
        <v>62</v>
      </c>
      <c r="F8">
        <f t="shared" si="0"/>
        <v>266.60401895968266</v>
      </c>
      <c r="G8" s="14">
        <f>_xlfn.RANK.EQ(F8,F4:F20,0)</f>
        <v>10</v>
      </c>
      <c r="H8" s="14"/>
      <c r="K8" t="s">
        <v>1</v>
      </c>
      <c r="L8">
        <v>10</v>
      </c>
      <c r="M8">
        <f>F11+F12+F13+F14+F15+F16+F17+F18+F19+F20</f>
        <v>2418.0670897525183</v>
      </c>
      <c r="N8">
        <f>_xlfn.RANK.EQ(M8,M4:M8,0)</f>
        <v>1</v>
      </c>
    </row>
    <row r="9" spans="1:14" x14ac:dyDescent="0.25">
      <c r="A9" t="s">
        <v>22</v>
      </c>
      <c r="B9" t="s">
        <v>132</v>
      </c>
      <c r="C9" s="2">
        <f>'Junior Division Shoot'!O114*2</f>
        <v>58.376355635632869</v>
      </c>
      <c r="D9">
        <f>'Junior Interview'!D15</f>
        <v>92.33</v>
      </c>
      <c r="E9">
        <f>'Junior Test'!D15</f>
        <v>46</v>
      </c>
      <c r="F9">
        <f>C9+D9+E9</f>
        <v>196.70635563563286</v>
      </c>
      <c r="G9" s="14">
        <f>_xlfn.RANK.EQ(F9,F4:F20,0)</f>
        <v>15</v>
      </c>
      <c r="H9" s="14"/>
    </row>
    <row r="10" spans="1:14" x14ac:dyDescent="0.25">
      <c r="A10" t="s">
        <v>22</v>
      </c>
      <c r="B10" t="s">
        <v>34</v>
      </c>
      <c r="C10" s="2">
        <f>'Junior Division Shoot'!O154*2</f>
        <v>98.461058947286389</v>
      </c>
      <c r="D10">
        <f>'Junior Interview'!D19</f>
        <v>91</v>
      </c>
      <c r="E10">
        <f>'Junior Test'!D19</f>
        <v>60</v>
      </c>
      <c r="F10">
        <f t="shared" si="0"/>
        <v>249.4610589472864</v>
      </c>
      <c r="G10">
        <f>_xlfn.RANK.EQ(F10,F4:F20,0)</f>
        <v>11</v>
      </c>
    </row>
    <row r="11" spans="1:14" x14ac:dyDescent="0.25">
      <c r="A11" t="s">
        <v>1</v>
      </c>
      <c r="B11" t="s">
        <v>12</v>
      </c>
      <c r="C11" s="2">
        <f>'Junior Division Shoot'!O4*2</f>
        <v>63.08458456584416</v>
      </c>
      <c r="D11">
        <f>'Junior Interview'!D4</f>
        <v>84</v>
      </c>
      <c r="E11">
        <f>'Junior Test'!D4</f>
        <v>76</v>
      </c>
      <c r="F11">
        <f t="shared" si="0"/>
        <v>223.08458456584415</v>
      </c>
      <c r="G11" s="14">
        <f>_xlfn.RANK.EQ(F11,F4:F20,0)</f>
        <v>12</v>
      </c>
      <c r="H11" s="14"/>
    </row>
    <row r="12" spans="1:14" x14ac:dyDescent="0.25">
      <c r="A12" t="s">
        <v>1</v>
      </c>
      <c r="B12" t="s">
        <v>19</v>
      </c>
      <c r="C12" s="2">
        <f>'Junior Division Shoot'!O14*2</f>
        <v>21.975652173913044</v>
      </c>
      <c r="D12">
        <f>'Junior Interview'!D5</f>
        <v>0</v>
      </c>
      <c r="E12">
        <f>'Junior Test'!D5</f>
        <v>0</v>
      </c>
      <c r="F12">
        <f t="shared" si="0"/>
        <v>21.975652173913044</v>
      </c>
      <c r="G12" s="14">
        <f>_xlfn.RANK.EQ(F12,F4:F20,0)</f>
        <v>17</v>
      </c>
      <c r="H12" s="14"/>
    </row>
    <row r="13" spans="1:14" x14ac:dyDescent="0.25">
      <c r="A13" t="s">
        <v>1</v>
      </c>
      <c r="B13" t="s">
        <v>20</v>
      </c>
      <c r="C13" s="2">
        <f>'Junior Division Shoot'!O24*2</f>
        <v>200</v>
      </c>
      <c r="D13">
        <f>'Junior Interview'!D6</f>
        <v>99</v>
      </c>
      <c r="E13">
        <f>'Junior Test'!D6</f>
        <v>92</v>
      </c>
      <c r="F13">
        <f t="shared" si="0"/>
        <v>391</v>
      </c>
      <c r="G13" s="14">
        <f>_xlfn.RANK.EQ(F13,F4:F20,0)</f>
        <v>1</v>
      </c>
      <c r="H13" s="14"/>
    </row>
    <row r="14" spans="1:14" x14ac:dyDescent="0.25">
      <c r="A14" t="s">
        <v>1</v>
      </c>
      <c r="B14" t="s">
        <v>26</v>
      </c>
      <c r="C14" s="2">
        <f>'Junior Division Shoot'!O54*2</f>
        <v>184.52102803738316</v>
      </c>
      <c r="D14">
        <f>'Junior Interview'!D9</f>
        <v>92.67</v>
      </c>
      <c r="E14">
        <f>'Junior Test'!D9</f>
        <v>84</v>
      </c>
      <c r="F14">
        <f t="shared" si="0"/>
        <v>361.19102803738315</v>
      </c>
      <c r="G14">
        <f>_xlfn.RANK.EQ(F14,F4:F20,0)</f>
        <v>3</v>
      </c>
    </row>
    <row r="15" spans="1:14" x14ac:dyDescent="0.25">
      <c r="A15" t="s">
        <v>1</v>
      </c>
      <c r="B15" t="s">
        <v>27</v>
      </c>
      <c r="C15" s="2">
        <f>'Junior Division Shoot'!O64*2</f>
        <v>68.867603177414736</v>
      </c>
      <c r="D15">
        <f>'Junior Interview'!D10</f>
        <v>94</v>
      </c>
      <c r="E15">
        <f>'Junior Test'!D10</f>
        <v>44</v>
      </c>
      <c r="F15">
        <f t="shared" si="0"/>
        <v>206.86760317741474</v>
      </c>
      <c r="G15">
        <f>_xlfn.RANK.EQ(F15,F4:F20,0)</f>
        <v>13</v>
      </c>
    </row>
    <row r="16" spans="1:14" x14ac:dyDescent="0.25">
      <c r="A16" t="s">
        <v>1</v>
      </c>
      <c r="B16" t="s">
        <v>28</v>
      </c>
      <c r="C16" s="2">
        <f>'Junior Division Shoot'!O74*2</f>
        <v>104.07066526653901</v>
      </c>
      <c r="D16">
        <f>'Junior Interview'!D11</f>
        <v>91.33</v>
      </c>
      <c r="E16">
        <f>'Junior Test'!D11</f>
        <v>74</v>
      </c>
      <c r="F16">
        <f t="shared" si="0"/>
        <v>269.40066526653902</v>
      </c>
      <c r="G16">
        <f>_xlfn.RANK.EQ(F16,F4:F20,0)</f>
        <v>9</v>
      </c>
    </row>
    <row r="17" spans="1:7" x14ac:dyDescent="0.25">
      <c r="A17" t="s">
        <v>1</v>
      </c>
      <c r="B17" t="s">
        <v>32</v>
      </c>
      <c r="C17" s="2">
        <f>'Junior Division Shoot'!O124*2</f>
        <v>105.58816770770227</v>
      </c>
      <c r="D17">
        <f>'Junior Interview'!D16</f>
        <v>97.33</v>
      </c>
      <c r="E17">
        <f>'Junior Test'!D16</f>
        <v>68</v>
      </c>
      <c r="F17">
        <f t="shared" si="0"/>
        <v>270.91816770770225</v>
      </c>
      <c r="G17">
        <f>_xlfn.RANK.EQ(F17,F4:F20,0)</f>
        <v>8</v>
      </c>
    </row>
    <row r="18" spans="1:7" x14ac:dyDescent="0.25">
      <c r="A18" t="s">
        <v>1</v>
      </c>
      <c r="B18" t="s">
        <v>33</v>
      </c>
      <c r="C18" s="2">
        <f>'Junior Division Shoot'!O134*2</f>
        <v>74.868908309880027</v>
      </c>
      <c r="D18">
        <f>'Junior Interview'!D17</f>
        <v>82</v>
      </c>
      <c r="E18">
        <f>'Junior Test'!D17</f>
        <v>48</v>
      </c>
      <c r="F18">
        <f t="shared" si="0"/>
        <v>204.86890830988003</v>
      </c>
      <c r="G18">
        <f>_xlfn.RANK.EQ(F18,F4:F20,0)</f>
        <v>14</v>
      </c>
    </row>
    <row r="19" spans="1:7" x14ac:dyDescent="0.25">
      <c r="A19" t="s">
        <v>1</v>
      </c>
      <c r="B19" t="s">
        <v>130</v>
      </c>
      <c r="C19" s="2">
        <f>'Junior Division Shoot'!O144*2</f>
        <v>116.9404469945861</v>
      </c>
      <c r="D19">
        <f>'Junior Interview'!D18</f>
        <v>89.67</v>
      </c>
      <c r="E19">
        <f>'Junior Test'!D18</f>
        <v>88</v>
      </c>
      <c r="F19">
        <f>C19+D19+E19</f>
        <v>294.61044699458608</v>
      </c>
      <c r="G19">
        <f>_xlfn.RANK.EQ(F19,F4:F20,0)</f>
        <v>7</v>
      </c>
    </row>
    <row r="20" spans="1:7" x14ac:dyDescent="0.25">
      <c r="A20" t="s">
        <v>1</v>
      </c>
      <c r="B20" t="s">
        <v>37</v>
      </c>
      <c r="C20" s="2">
        <f>'Junior Division Shoot'!O164*2</f>
        <v>44.820033519255837</v>
      </c>
      <c r="D20">
        <f>'Junior Interview'!D20</f>
        <v>81.33</v>
      </c>
      <c r="E20">
        <f>'Junior Test'!D20</f>
        <v>48</v>
      </c>
      <c r="F20">
        <f t="shared" si="0"/>
        <v>174.15003351925583</v>
      </c>
      <c r="G20">
        <f>_xlfn.RANK.EQ(F20,F4:F20,0)</f>
        <v>16</v>
      </c>
    </row>
  </sheetData>
  <sortState xmlns:xlrd2="http://schemas.microsoft.com/office/spreadsheetml/2017/richdata2" ref="A4:J18">
    <sortCondition ref="A4:A18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3"/>
  <sheetViews>
    <sheetView topLeftCell="A3" workbookViewId="0">
      <selection activeCell="B24" sqref="B24"/>
    </sheetView>
  </sheetViews>
  <sheetFormatPr defaultRowHeight="15" x14ac:dyDescent="0.25"/>
  <cols>
    <col min="2" max="2" width="18.28515625" customWidth="1"/>
    <col min="3" max="3" width="13.5703125" style="2" customWidth="1"/>
    <col min="4" max="4" width="14.7109375" customWidth="1"/>
    <col min="5" max="5" width="13.42578125" customWidth="1"/>
    <col min="6" max="6" width="11.85546875" customWidth="1"/>
    <col min="11" max="11" width="13.7109375" customWidth="1"/>
    <col min="12" max="12" width="13.28515625" customWidth="1"/>
    <col min="13" max="13" width="13.140625" customWidth="1"/>
  </cols>
  <sheetData>
    <row r="1" spans="1:14" s="73" customFormat="1" ht="27" customHeight="1" x14ac:dyDescent="0.25">
      <c r="A1" s="72" t="s">
        <v>0</v>
      </c>
    </row>
    <row r="2" spans="1:14" s="73" customFormat="1" ht="15.75" thickBot="1" x14ac:dyDescent="0.3">
      <c r="A2" s="74" t="s">
        <v>116</v>
      </c>
    </row>
    <row r="3" spans="1:14" s="1" customFormat="1" ht="26.25" customHeight="1" thickBot="1" x14ac:dyDescent="0.3">
      <c r="A3" s="31" t="s">
        <v>2</v>
      </c>
      <c r="B3" s="32" t="s">
        <v>3</v>
      </c>
      <c r="C3" s="33" t="s">
        <v>108</v>
      </c>
      <c r="D3" s="34" t="s">
        <v>109</v>
      </c>
      <c r="E3" s="35" t="s">
        <v>110</v>
      </c>
      <c r="F3" s="36" t="s">
        <v>111</v>
      </c>
      <c r="G3" s="37" t="s">
        <v>112</v>
      </c>
      <c r="K3" s="40" t="s">
        <v>2</v>
      </c>
      <c r="L3" s="41" t="s">
        <v>114</v>
      </c>
      <c r="M3" s="42" t="s">
        <v>111</v>
      </c>
      <c r="N3" s="43" t="s">
        <v>115</v>
      </c>
    </row>
    <row r="4" spans="1:14" x14ac:dyDescent="0.25">
      <c r="A4" t="s">
        <v>35</v>
      </c>
      <c r="B4" t="s">
        <v>46</v>
      </c>
      <c r="C4" s="2">
        <f>'Intermediate Division Shoot'!O84*2</f>
        <v>117.34466632024348</v>
      </c>
      <c r="D4">
        <f>'Intermediate Interview'!D12</f>
        <v>93</v>
      </c>
      <c r="E4">
        <f>'Intermediate Test'!D12</f>
        <v>63.336944745395449</v>
      </c>
      <c r="F4">
        <f t="shared" ref="F4:F22" si="0">C4+D4+E4</f>
        <v>273.68161106563895</v>
      </c>
      <c r="G4">
        <f>_xlfn.RANK.EQ(F4,F4:F22,0)</f>
        <v>11</v>
      </c>
      <c r="K4" t="s">
        <v>35</v>
      </c>
      <c r="L4">
        <v>3</v>
      </c>
      <c r="M4">
        <f>F4+F5+F6</f>
        <v>720.53767683395131</v>
      </c>
      <c r="N4">
        <f>_xlfn.RANK.EQ(M4,M4:M7,0)</f>
        <v>4</v>
      </c>
    </row>
    <row r="5" spans="1:14" x14ac:dyDescent="0.25">
      <c r="A5" t="s">
        <v>35</v>
      </c>
      <c r="B5" t="s">
        <v>47</v>
      </c>
      <c r="C5" s="2">
        <f>'Intermediate Division Shoot'!O94*2</f>
        <v>107.1822080585832</v>
      </c>
      <c r="D5">
        <f>'Intermediate Interview'!D13</f>
        <v>91.67</v>
      </c>
      <c r="E5">
        <f>'Intermediate Test'!D13</f>
        <v>46.673889490790899</v>
      </c>
      <c r="F5">
        <f t="shared" si="0"/>
        <v>245.52609754937407</v>
      </c>
      <c r="G5">
        <f>_xlfn.RANK.EQ(F5,F4:F22,0)</f>
        <v>15</v>
      </c>
      <c r="K5" t="s">
        <v>24</v>
      </c>
      <c r="L5">
        <v>3</v>
      </c>
      <c r="M5">
        <f>F7+F8+F9</f>
        <v>1059.3712407832836</v>
      </c>
      <c r="N5">
        <f>_xlfn.RANK.EQ(M5,M4:M7,0)</f>
        <v>3</v>
      </c>
    </row>
    <row r="6" spans="1:14" x14ac:dyDescent="0.25">
      <c r="A6" t="s">
        <v>35</v>
      </c>
      <c r="B6" t="s">
        <v>52</v>
      </c>
      <c r="C6" s="2">
        <f>'Intermediate Division Shoot'!O144*2</f>
        <v>71.323023473542904</v>
      </c>
      <c r="D6">
        <f>'Intermediate Interview'!D18</f>
        <v>86.67</v>
      </c>
      <c r="E6">
        <f>'Intermediate Test'!D18</f>
        <v>43.336944745395449</v>
      </c>
      <c r="F6">
        <f t="shared" si="0"/>
        <v>201.32996821893835</v>
      </c>
      <c r="G6">
        <f>_xlfn.RANK.EQ(F6,F4:F22,0)</f>
        <v>16</v>
      </c>
      <c r="K6" t="s">
        <v>22</v>
      </c>
      <c r="L6">
        <v>8</v>
      </c>
      <c r="M6">
        <f>F10+F11+F12+F13+F14+F15+F16+F17</f>
        <v>1476.1737411719648</v>
      </c>
      <c r="N6">
        <f>_xlfn.RANK.EQ(M6,M4:M7,0)</f>
        <v>2</v>
      </c>
    </row>
    <row r="7" spans="1:14" x14ac:dyDescent="0.25">
      <c r="A7" t="s">
        <v>24</v>
      </c>
      <c r="B7" t="s">
        <v>40</v>
      </c>
      <c r="C7" s="2">
        <f>'Intermediate Division Shoot'!O14*2</f>
        <v>174.82304799823046</v>
      </c>
      <c r="D7">
        <f>'Intermediate Interview'!D6</f>
        <v>100</v>
      </c>
      <c r="E7">
        <f>'Intermediate Test'!D6</f>
        <v>91.679306608884076</v>
      </c>
      <c r="F7">
        <f t="shared" si="0"/>
        <v>366.50235460711451</v>
      </c>
      <c r="G7">
        <f>_xlfn.RANK.EQ(F7,F4:F22,0)</f>
        <v>2</v>
      </c>
      <c r="K7" t="s">
        <v>1</v>
      </c>
      <c r="L7">
        <v>5</v>
      </c>
      <c r="M7">
        <f>F18+F19+F20+F21+F22</f>
        <v>1569.2922627510175</v>
      </c>
      <c r="N7">
        <f>_xlfn.RANK.EQ(M7,M4:M7,0)</f>
        <v>1</v>
      </c>
    </row>
    <row r="8" spans="1:14" x14ac:dyDescent="0.25">
      <c r="A8" t="s">
        <v>24</v>
      </c>
      <c r="B8" t="s">
        <v>45</v>
      </c>
      <c r="C8" s="2">
        <f>'Intermediate Division Shoot'!O74*2</f>
        <v>200</v>
      </c>
      <c r="D8">
        <f>'Intermediate Interview'!D11</f>
        <v>100</v>
      </c>
      <c r="E8">
        <f>'Intermediate Test'!D11</f>
        <v>96.684723726977253</v>
      </c>
      <c r="F8">
        <f t="shared" si="0"/>
        <v>396.68472372697727</v>
      </c>
      <c r="G8">
        <f>_xlfn.RANK.EQ(F8,F4:F22,0)</f>
        <v>1</v>
      </c>
      <c r="K8" t="s">
        <v>66</v>
      </c>
      <c r="L8">
        <v>1</v>
      </c>
      <c r="M8">
        <f>F23</f>
        <v>225.13110746314067</v>
      </c>
      <c r="N8">
        <f>_xlfn.RANK.EQ(M8,M4:M8,0)</f>
        <v>5</v>
      </c>
    </row>
    <row r="9" spans="1:14" x14ac:dyDescent="0.25">
      <c r="A9" t="s">
        <v>24</v>
      </c>
      <c r="B9" t="s">
        <v>51</v>
      </c>
      <c r="C9" s="2">
        <f>'Intermediate Division Shoot'!O134*2</f>
        <v>129.50332821300563</v>
      </c>
      <c r="D9">
        <f>'Intermediate Interview'!D17</f>
        <v>96.67</v>
      </c>
      <c r="E9">
        <f>'Intermediate Test'!D17</f>
        <v>70.010834236186355</v>
      </c>
      <c r="F9">
        <f t="shared" si="0"/>
        <v>296.18416244919194</v>
      </c>
      <c r="G9">
        <f>_xlfn.RANK.EQ(F9,F4:F22,0)</f>
        <v>9</v>
      </c>
    </row>
    <row r="10" spans="1:14" x14ac:dyDescent="0.25">
      <c r="A10" t="s">
        <v>22</v>
      </c>
      <c r="B10" t="s">
        <v>103</v>
      </c>
      <c r="C10" s="2">
        <f>'Intermediate Division Shoot'!O4*2</f>
        <v>133.5713380370949</v>
      </c>
      <c r="D10">
        <f>'Intermediate Interview'!D4</f>
        <v>96.67</v>
      </c>
      <c r="E10">
        <f>'Intermediate Test'!D4</f>
        <v>75.016251354279518</v>
      </c>
      <c r="F10">
        <f t="shared" si="0"/>
        <v>305.25758939137444</v>
      </c>
      <c r="G10">
        <f>_xlfn.RANK.EQ(F10,F4:F22,0)</f>
        <v>6</v>
      </c>
    </row>
    <row r="11" spans="1:14" x14ac:dyDescent="0.25">
      <c r="A11" t="s">
        <v>22</v>
      </c>
      <c r="B11" t="s">
        <v>41</v>
      </c>
      <c r="C11" s="2">
        <f>'Intermediate Division Shoot'!O24*2</f>
        <v>103.66253524821299</v>
      </c>
      <c r="D11">
        <f>'Intermediate Interview'!D5</f>
        <v>100</v>
      </c>
      <c r="E11">
        <f>'Intermediate Test'!D5</f>
        <v>46.673889490790899</v>
      </c>
      <c r="F11">
        <f t="shared" si="0"/>
        <v>250.33642473900386</v>
      </c>
      <c r="G11">
        <f>_xlfn.RANK.EQ(F11,F4:F22,0)</f>
        <v>14</v>
      </c>
    </row>
    <row r="12" spans="1:14" x14ac:dyDescent="0.25">
      <c r="A12" t="s">
        <v>22</v>
      </c>
      <c r="B12" t="s">
        <v>44</v>
      </c>
      <c r="C12" s="2">
        <f>'Intermediate Division Shoot'!O64*2</f>
        <v>94.263394853752345</v>
      </c>
      <c r="D12">
        <f>'Intermediate Interview'!D10</f>
        <v>96.67</v>
      </c>
      <c r="E12">
        <f>'Intermediate Test'!D10</f>
        <v>73.347778981581797</v>
      </c>
      <c r="F12">
        <f t="shared" si="0"/>
        <v>264.28117383533413</v>
      </c>
      <c r="G12">
        <f>_xlfn.RANK.EQ(F12,F4:F22,0)</f>
        <v>13</v>
      </c>
    </row>
    <row r="13" spans="1:14" x14ac:dyDescent="0.25">
      <c r="A13" t="s">
        <v>22</v>
      </c>
      <c r="B13" t="s">
        <v>48</v>
      </c>
      <c r="C13" s="2">
        <f>'Intermediate Division Shoot'!O104*2</f>
        <v>111.24599739610824</v>
      </c>
      <c r="D13">
        <f>'Intermediate Interview'!D14</f>
        <v>94.67</v>
      </c>
      <c r="E13">
        <f>'Intermediate Test'!D14</f>
        <v>93.347778981581797</v>
      </c>
      <c r="F13">
        <f t="shared" si="0"/>
        <v>299.26377637769008</v>
      </c>
      <c r="G13">
        <f>_xlfn.RANK.EQ(F13,F4:F22,0)</f>
        <v>8</v>
      </c>
    </row>
    <row r="14" spans="1:14" x14ac:dyDescent="0.25">
      <c r="C14" s="2">
        <f>'Intermediate Division Shoot'!O154*2</f>
        <v>25.291999999999998</v>
      </c>
      <c r="D14">
        <f>'Intermediate Interview'!D19</f>
        <v>0</v>
      </c>
      <c r="E14">
        <f>'Intermediate Test'!D19</f>
        <v>0</v>
      </c>
      <c r="F14">
        <f t="shared" si="0"/>
        <v>25.291999999999998</v>
      </c>
      <c r="G14">
        <f>_xlfn.RANK.EQ(F14,F4:F22,0)</f>
        <v>17</v>
      </c>
    </row>
    <row r="15" spans="1:14" x14ac:dyDescent="0.25">
      <c r="C15" s="2">
        <f>'Intermediate Division Shoot'!O164*2</f>
        <v>25.291999999999998</v>
      </c>
      <c r="D15">
        <f>'Intermediate Interview'!D20</f>
        <v>0</v>
      </c>
      <c r="E15">
        <f>'Intermediate Test'!D20</f>
        <v>0</v>
      </c>
      <c r="F15">
        <f t="shared" si="0"/>
        <v>25.291999999999998</v>
      </c>
      <c r="G15">
        <f>_xlfn.RANK.EQ(F15,F4:F22,0)</f>
        <v>17</v>
      </c>
    </row>
    <row r="16" spans="1:14" x14ac:dyDescent="0.25">
      <c r="A16" t="s">
        <v>22</v>
      </c>
      <c r="B16" t="s">
        <v>53</v>
      </c>
      <c r="C16" s="2">
        <f>'Intermediate Division Shoot'!O174*2</f>
        <v>117.69633118031382</v>
      </c>
      <c r="D16">
        <f>'Intermediate Interview'!D21</f>
        <v>94.33</v>
      </c>
      <c r="E16">
        <f>'Intermediate Test'!D21</f>
        <v>73.347778981581797</v>
      </c>
      <c r="F16">
        <f t="shared" si="0"/>
        <v>285.3741101618956</v>
      </c>
      <c r="G16">
        <f>_xlfn.RANK.EQ(F16,F4:F22,0)</f>
        <v>10</v>
      </c>
    </row>
    <row r="17" spans="1:7" x14ac:dyDescent="0.25">
      <c r="A17" t="s">
        <v>22</v>
      </c>
      <c r="B17" t="s">
        <v>54</v>
      </c>
      <c r="C17" s="2">
        <f>'Intermediate Division Shoot'!O184*2</f>
        <v>21.076666666666664</v>
      </c>
      <c r="D17">
        <f>'Intermediate Interview'!D22</f>
        <v>0</v>
      </c>
      <c r="E17">
        <f>'Intermediate Test'!D22</f>
        <v>0</v>
      </c>
      <c r="F17">
        <f t="shared" si="0"/>
        <v>21.076666666666664</v>
      </c>
      <c r="G17">
        <f>_xlfn.RANK.EQ(F17,F4:F22,0)</f>
        <v>19</v>
      </c>
    </row>
    <row r="18" spans="1:7" x14ac:dyDescent="0.25">
      <c r="A18" t="s">
        <v>1</v>
      </c>
      <c r="B18" t="s">
        <v>42</v>
      </c>
      <c r="C18" s="2">
        <f>'Intermediate Division Shoot'!O34*2</f>
        <v>141.93997351112307</v>
      </c>
      <c r="D18">
        <f>'Intermediate Interview'!D7</f>
        <v>97.67</v>
      </c>
      <c r="E18">
        <f>'Intermediate Test'!D7</f>
        <v>93.347778981581797</v>
      </c>
      <c r="F18">
        <f t="shared" si="0"/>
        <v>332.95775249270491</v>
      </c>
      <c r="G18">
        <f>_xlfn.RANK.EQ(F18,F4:F22,0)</f>
        <v>4</v>
      </c>
    </row>
    <row r="19" spans="1:7" x14ac:dyDescent="0.25">
      <c r="A19" t="s">
        <v>1</v>
      </c>
      <c r="B19" t="s">
        <v>43</v>
      </c>
      <c r="C19" s="2">
        <f>'Intermediate Division Shoot'!O54*2</f>
        <v>122.10099449647581</v>
      </c>
      <c r="D19">
        <f>'Intermediate Interview'!D9</f>
        <v>85.33</v>
      </c>
      <c r="E19">
        <f>'Intermediate Test'!D9</f>
        <v>63.336944745395449</v>
      </c>
      <c r="F19">
        <f t="shared" si="0"/>
        <v>270.76793924187126</v>
      </c>
      <c r="G19">
        <f>_xlfn.RANK.EQ(F19,F4:F22,0)</f>
        <v>12</v>
      </c>
    </row>
    <row r="20" spans="1:7" x14ac:dyDescent="0.25">
      <c r="A20" t="s">
        <v>1</v>
      </c>
      <c r="B20" t="s">
        <v>49</v>
      </c>
      <c r="C20" s="2">
        <f>'Intermediate Division Shoot'!O114*2</f>
        <v>119.48223733938019</v>
      </c>
      <c r="D20">
        <f>'Intermediate Interview'!D15</f>
        <v>97</v>
      </c>
      <c r="E20">
        <f>'Intermediate Test'!D15</f>
        <v>88.342361863488634</v>
      </c>
      <c r="F20">
        <f t="shared" si="0"/>
        <v>304.82459920286885</v>
      </c>
      <c r="G20">
        <f>_xlfn.RANK.EQ(F20,F4:F22,0)</f>
        <v>7</v>
      </c>
    </row>
    <row r="21" spans="1:7" x14ac:dyDescent="0.25">
      <c r="A21" t="s">
        <v>1</v>
      </c>
      <c r="B21" t="s">
        <v>50</v>
      </c>
      <c r="C21" s="2">
        <f>'Intermediate Division Shoot'!O124*2</f>
        <v>123.69177800817698</v>
      </c>
      <c r="D21">
        <f>'Intermediate Interview'!D16</f>
        <v>98.33</v>
      </c>
      <c r="E21">
        <f>'Intermediate Test'!D16</f>
        <v>100</v>
      </c>
      <c r="F21">
        <f t="shared" si="0"/>
        <v>322.02177800817697</v>
      </c>
      <c r="G21">
        <f>_xlfn.RANK.EQ(F21,F4:F22,0)</f>
        <v>5</v>
      </c>
    </row>
    <row r="22" spans="1:7" x14ac:dyDescent="0.25">
      <c r="A22" t="s">
        <v>1</v>
      </c>
      <c r="B22" t="s">
        <v>55</v>
      </c>
      <c r="C22" s="2">
        <f>'Intermediate Division Shoot'!O194*2</f>
        <v>161.04630431460441</v>
      </c>
      <c r="D22">
        <f>'Intermediate Interview'!D23</f>
        <v>91</v>
      </c>
      <c r="E22">
        <f>'Intermediate Test'!D23</f>
        <v>86.673889490790899</v>
      </c>
      <c r="F22">
        <f t="shared" si="0"/>
        <v>338.7201938053953</v>
      </c>
      <c r="G22">
        <f>_xlfn.RANK.EQ(F22,F4:F22,0)</f>
        <v>3</v>
      </c>
    </row>
    <row r="23" spans="1:7" x14ac:dyDescent="0.25">
      <c r="A23" t="s">
        <v>66</v>
      </c>
      <c r="B23" t="s">
        <v>73</v>
      </c>
      <c r="C23" s="2">
        <f>'Intermediate Division Shoot'!O44*2</f>
        <v>107.63652458123383</v>
      </c>
      <c r="D23">
        <f>'Intermediate Interview'!D8</f>
        <v>62.5</v>
      </c>
      <c r="E23">
        <f>'Intermediate Test'!D8</f>
        <v>54.99458288190683</v>
      </c>
      <c r="F23">
        <f>C23+D23+E23</f>
        <v>225.13110746314067</v>
      </c>
      <c r="G23">
        <f>_xlfn.RANK.EQ(F23,F4:F23,0)</f>
        <v>16</v>
      </c>
    </row>
  </sheetData>
  <sortState xmlns:xlrd2="http://schemas.microsoft.com/office/spreadsheetml/2017/richdata2" ref="A4:N22">
    <sortCondition ref="A4:A22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7"/>
  <sheetViews>
    <sheetView workbookViewId="0">
      <selection activeCell="J15" sqref="J15"/>
    </sheetView>
  </sheetViews>
  <sheetFormatPr defaultRowHeight="15" x14ac:dyDescent="0.25"/>
  <cols>
    <col min="2" max="2" width="18.28515625" customWidth="1"/>
    <col min="3" max="3" width="13.85546875" style="2" customWidth="1"/>
    <col min="4" max="4" width="15.7109375" customWidth="1"/>
    <col min="5" max="5" width="13.85546875" customWidth="1"/>
    <col min="6" max="6" width="13.28515625" customWidth="1"/>
    <col min="11" max="11" width="12.7109375" customWidth="1"/>
    <col min="12" max="12" width="12.28515625" customWidth="1"/>
    <col min="13" max="13" width="11.7109375" customWidth="1"/>
  </cols>
  <sheetData>
    <row r="1" spans="1:14" s="73" customFormat="1" ht="27" customHeight="1" x14ac:dyDescent="0.25">
      <c r="A1" s="72" t="s">
        <v>0</v>
      </c>
    </row>
    <row r="2" spans="1:14" s="73" customFormat="1" ht="15.75" thickBot="1" x14ac:dyDescent="0.3">
      <c r="A2" s="74" t="s">
        <v>117</v>
      </c>
    </row>
    <row r="3" spans="1:14" s="1" customFormat="1" ht="26.25" customHeight="1" thickBot="1" x14ac:dyDescent="0.3">
      <c r="A3" s="31" t="s">
        <v>2</v>
      </c>
      <c r="B3" s="32" t="s">
        <v>3</v>
      </c>
      <c r="C3" s="33" t="s">
        <v>108</v>
      </c>
      <c r="D3" s="34" t="s">
        <v>109</v>
      </c>
      <c r="E3" s="35" t="s">
        <v>110</v>
      </c>
      <c r="F3" s="36" t="s">
        <v>111</v>
      </c>
      <c r="G3" s="37" t="s">
        <v>112</v>
      </c>
      <c r="K3" s="40" t="s">
        <v>2</v>
      </c>
      <c r="L3" s="41" t="s">
        <v>114</v>
      </c>
      <c r="M3" s="42" t="s">
        <v>111</v>
      </c>
      <c r="N3" s="43" t="s">
        <v>115</v>
      </c>
    </row>
    <row r="4" spans="1:14" x14ac:dyDescent="0.25">
      <c r="A4" t="s">
        <v>29</v>
      </c>
      <c r="B4" t="s">
        <v>57</v>
      </c>
      <c r="C4" s="2">
        <f>'Sr Rimfire Division Shoot '!O4*2</f>
        <v>135.75523349436395</v>
      </c>
      <c r="D4">
        <f>'Senior Interview'!D5</f>
        <v>89.870129870129873</v>
      </c>
      <c r="E4">
        <f>'Senior Test'!D5</f>
        <v>91.815856777493593</v>
      </c>
      <c r="F4">
        <f>C4+D4+E4</f>
        <v>317.4412201419874</v>
      </c>
      <c r="G4">
        <f>_xlfn.RANK.EQ(F4,F4:F27,0)</f>
        <v>7</v>
      </c>
      <c r="K4" t="s">
        <v>29</v>
      </c>
      <c r="L4">
        <v>2</v>
      </c>
      <c r="M4">
        <f>F4+F5</f>
        <v>600.90212700718473</v>
      </c>
      <c r="N4">
        <f>_xlfn.RANK.EQ(M4,M4:M9,0)</f>
        <v>4</v>
      </c>
    </row>
    <row r="5" spans="1:14" x14ac:dyDescent="0.25">
      <c r="A5" t="s">
        <v>29</v>
      </c>
      <c r="B5" t="s">
        <v>79</v>
      </c>
      <c r="C5" s="2">
        <f>'Sr Rimfire Division Shoot '!O134*2</f>
        <v>104.26609059876981</v>
      </c>
      <c r="D5">
        <f>'Senior Interview'!D25</f>
        <v>95.584415584415581</v>
      </c>
      <c r="E5">
        <f>'Senior Test'!D25</f>
        <v>83.610400682011914</v>
      </c>
      <c r="F5">
        <f t="shared" ref="F5:F26" si="0">C5+D5+E5</f>
        <v>283.46090686519733</v>
      </c>
      <c r="G5">
        <f>_xlfn.RANK.EQ(F5,F4:F27,0)</f>
        <v>11</v>
      </c>
      <c r="K5" t="s">
        <v>35</v>
      </c>
      <c r="L5">
        <v>6</v>
      </c>
      <c r="M5">
        <f>F6+F7+F8+F9+F10+F11</f>
        <v>1666.5497642582616</v>
      </c>
      <c r="N5">
        <f>_xlfn.RANK.EQ(M5,M4:M9,0)</f>
        <v>3</v>
      </c>
    </row>
    <row r="6" spans="1:14" x14ac:dyDescent="0.25">
      <c r="A6" t="s">
        <v>35</v>
      </c>
      <c r="B6" t="s">
        <v>63</v>
      </c>
      <c r="C6" s="2">
        <f>'Sr Rimfire Division Shoot '!O44*2</f>
        <v>88.47643049349945</v>
      </c>
      <c r="D6">
        <f>'Senior Interview'!D11</f>
        <v>51.688311688311686</v>
      </c>
      <c r="E6">
        <f>'Senior Test'!D11</f>
        <v>54.092071611253189</v>
      </c>
      <c r="F6">
        <f t="shared" si="0"/>
        <v>194.25681379306434</v>
      </c>
      <c r="G6">
        <f>_xlfn.RANK.EQ(F6,F4:F27,0)</f>
        <v>24</v>
      </c>
      <c r="K6" t="s">
        <v>24</v>
      </c>
      <c r="L6">
        <v>1</v>
      </c>
      <c r="M6">
        <f>F12</f>
        <v>310.74907791557422</v>
      </c>
      <c r="N6">
        <f>_xlfn.RANK.EQ(M6,M4:M9,0)</f>
        <v>5</v>
      </c>
    </row>
    <row r="7" spans="1:14" x14ac:dyDescent="0.25">
      <c r="A7" t="s">
        <v>35</v>
      </c>
      <c r="B7" t="s">
        <v>80</v>
      </c>
      <c r="C7" s="2">
        <f>'Sr Rimfire Division Shoot '!O144*2</f>
        <v>158.84835694905033</v>
      </c>
      <c r="D7">
        <f>'Senior Interview'!D26</f>
        <v>80.779220779220779</v>
      </c>
      <c r="E7">
        <f>'Senior Test'!D26</f>
        <v>90.174765558397269</v>
      </c>
      <c r="F7">
        <f t="shared" si="0"/>
        <v>329.80234328666836</v>
      </c>
      <c r="G7">
        <f>_xlfn.RANK.EQ(F7,F4:F27,0)</f>
        <v>5</v>
      </c>
      <c r="K7" t="s">
        <v>22</v>
      </c>
      <c r="L7">
        <v>6</v>
      </c>
      <c r="M7">
        <f>F13+F14+F15+F16+F17+F18</f>
        <v>1774.8433524674083</v>
      </c>
      <c r="N7">
        <f>_xlfn.RANK.EQ(M7,M4:M9,0)</f>
        <v>2</v>
      </c>
    </row>
    <row r="8" spans="1:14" x14ac:dyDescent="0.25">
      <c r="A8" t="s">
        <v>35</v>
      </c>
      <c r="B8" t="s">
        <v>81</v>
      </c>
      <c r="C8" s="2">
        <f>'Sr Rimfire Division Shoot '!O154*2</f>
        <v>200</v>
      </c>
      <c r="D8">
        <f>'Senior Interview'!D27</f>
        <v>75.84415584415585</v>
      </c>
      <c r="E8">
        <f>'Senior Test'!D27</f>
        <v>83.610400682011914</v>
      </c>
      <c r="F8">
        <f t="shared" si="0"/>
        <v>359.45455652616778</v>
      </c>
      <c r="G8">
        <f>_xlfn.RANK.EQ(F8,F4:F27,0)</f>
        <v>2</v>
      </c>
      <c r="K8" t="s">
        <v>1</v>
      </c>
      <c r="L8">
        <v>8</v>
      </c>
      <c r="M8">
        <f>F19+F20+F21+F22+F23+F24+F25+F26</f>
        <v>2150.7454584848483</v>
      </c>
      <c r="N8">
        <f>_xlfn.RANK.EQ(M8,M4:M9,0)</f>
        <v>1</v>
      </c>
    </row>
    <row r="9" spans="1:14" x14ac:dyDescent="0.25">
      <c r="A9" t="s">
        <v>35</v>
      </c>
      <c r="B9" t="s">
        <v>84</v>
      </c>
      <c r="C9" s="2">
        <f>'Sr Rimfire Division Shoot '!O174*2</f>
        <v>109.3342555766903</v>
      </c>
      <c r="D9">
        <f>'Senior Interview'!D30</f>
        <v>73.766233766233768</v>
      </c>
      <c r="E9">
        <f>'Senior Test'!D30</f>
        <v>63.9386189258312</v>
      </c>
      <c r="F9">
        <f t="shared" si="0"/>
        <v>247.03910826875526</v>
      </c>
      <c r="G9">
        <f>_xlfn.RANK.EQ(F9,F4:F27,0)</f>
        <v>18</v>
      </c>
      <c r="K9" t="s">
        <v>66</v>
      </c>
      <c r="L9">
        <v>1</v>
      </c>
      <c r="M9">
        <f>F27</f>
        <v>205.26351180436356</v>
      </c>
      <c r="N9">
        <f>_xlfn.RANK.EQ(M9,M4:M9,0)</f>
        <v>6</v>
      </c>
    </row>
    <row r="10" spans="1:14" x14ac:dyDescent="0.25">
      <c r="A10" t="s">
        <v>35</v>
      </c>
      <c r="B10" t="s">
        <v>91</v>
      </c>
      <c r="C10" s="2">
        <f>'Sr Rimfire Division Shoot '!O214*2</f>
        <v>115.89346921568269</v>
      </c>
      <c r="D10">
        <f>'Senior Interview'!D39</f>
        <v>64.15584415584415</v>
      </c>
      <c r="E10">
        <f>'Senior Test'!D38</f>
        <v>63.9386189258312</v>
      </c>
      <c r="F10">
        <f t="shared" si="0"/>
        <v>243.98793229735804</v>
      </c>
      <c r="G10">
        <f>_xlfn.RANK.EQ(F10,F4:F27,0)</f>
        <v>20</v>
      </c>
    </row>
    <row r="11" spans="1:14" x14ac:dyDescent="0.25">
      <c r="A11" t="s">
        <v>35</v>
      </c>
      <c r="B11" t="s">
        <v>93</v>
      </c>
      <c r="C11" s="2">
        <f>'Sr Rimfire Division Shoot '!O234*2</f>
        <v>139.34545454545452</v>
      </c>
      <c r="D11">
        <f>'Senior Interview'!D41</f>
        <v>80.519480519480524</v>
      </c>
      <c r="E11">
        <f>'Senior Test'!D40</f>
        <v>72.144075021312872</v>
      </c>
      <c r="F11">
        <f t="shared" si="0"/>
        <v>292.00901008624788</v>
      </c>
      <c r="G11">
        <f>_xlfn.RANK.EQ(F11,F4:F27,0)</f>
        <v>9</v>
      </c>
    </row>
    <row r="12" spans="1:14" x14ac:dyDescent="0.25">
      <c r="A12" t="s">
        <v>24</v>
      </c>
      <c r="B12" t="s">
        <v>60</v>
      </c>
      <c r="C12" s="2">
        <f>'Sr Rimfire Division Shoot '!O24*2</f>
        <v>120.49166269652218</v>
      </c>
      <c r="D12">
        <f>'Senior Interview'!D8</f>
        <v>98.441558441558442</v>
      </c>
      <c r="E12">
        <f>'Senior Test'!D8</f>
        <v>91.815856777493593</v>
      </c>
      <c r="F12">
        <f t="shared" si="0"/>
        <v>310.74907791557422</v>
      </c>
      <c r="G12">
        <f>_xlfn.RANK.EQ(F12,F4:F27,0)</f>
        <v>8</v>
      </c>
    </row>
    <row r="13" spans="1:14" x14ac:dyDescent="0.25">
      <c r="A13" t="s">
        <v>22</v>
      </c>
      <c r="B13" t="s">
        <v>59</v>
      </c>
      <c r="C13" s="2">
        <f>'Sr Rimfire Division Shoot '!O14*2</f>
        <v>158.60131440325088</v>
      </c>
      <c r="D13">
        <f>'Senior Interview'!D7</f>
        <v>87.532467532467535</v>
      </c>
      <c r="E13">
        <f>'Senior Test'!D7</f>
        <v>88.53367433930093</v>
      </c>
      <c r="F13">
        <f t="shared" si="0"/>
        <v>334.66745627501933</v>
      </c>
      <c r="G13">
        <f>_xlfn.RANK.EQ(F13,F4:F27,0)</f>
        <v>4</v>
      </c>
    </row>
    <row r="14" spans="1:14" x14ac:dyDescent="0.25">
      <c r="A14" t="s">
        <v>22</v>
      </c>
      <c r="B14" t="s">
        <v>64</v>
      </c>
      <c r="C14" s="2">
        <f>'Sr Rimfire Division Shoot '!O54*2</f>
        <v>189.37909964956418</v>
      </c>
      <c r="D14">
        <f>'Senior Interview'!D12</f>
        <v>100</v>
      </c>
      <c r="E14">
        <f>'Senior Test'!D12</f>
        <v>100</v>
      </c>
      <c r="F14">
        <f t="shared" si="0"/>
        <v>389.37909964956418</v>
      </c>
      <c r="G14">
        <f>_xlfn.RANK.EQ(F14,F4:F27,0)</f>
        <v>1</v>
      </c>
    </row>
    <row r="15" spans="1:14" x14ac:dyDescent="0.25">
      <c r="A15" t="s">
        <v>22</v>
      </c>
      <c r="B15" t="s">
        <v>74</v>
      </c>
      <c r="C15" s="2">
        <f>'Sr Rimfire Division Shoot '!O104*2</f>
        <v>128.9498908898089</v>
      </c>
      <c r="D15">
        <f>'Senior Interview'!D20</f>
        <v>73.246753246753244</v>
      </c>
      <c r="E15">
        <f>'Senior Test'!D20</f>
        <v>45.907928388746797</v>
      </c>
      <c r="F15">
        <f t="shared" si="0"/>
        <v>248.10457252530895</v>
      </c>
      <c r="G15">
        <f>_xlfn.RANK.EQ(F15,F4:F27,0)</f>
        <v>17</v>
      </c>
    </row>
    <row r="16" spans="1:14" x14ac:dyDescent="0.25">
      <c r="A16" t="s">
        <v>22</v>
      </c>
      <c r="B16" t="s">
        <v>78</v>
      </c>
      <c r="C16" s="2">
        <f>'Sr Rimfire Division Shoot '!O124*2</f>
        <v>172.71634615384613</v>
      </c>
      <c r="D16">
        <f>'Senior Interview'!D24</f>
        <v>85.974025974025963</v>
      </c>
      <c r="E16">
        <f>'Senior Test'!D24</f>
        <v>65.579710144927532</v>
      </c>
      <c r="F16">
        <f t="shared" si="0"/>
        <v>324.27008227279964</v>
      </c>
      <c r="G16">
        <f>_xlfn.RANK.EQ(F16,F4:F27,0)</f>
        <v>6</v>
      </c>
    </row>
    <row r="17" spans="1:7" x14ac:dyDescent="0.25">
      <c r="A17" t="s">
        <v>22</v>
      </c>
      <c r="B17" t="s">
        <v>83</v>
      </c>
      <c r="C17" s="2">
        <f>'Sr Rimfire Division Shoot '!O164*2</f>
        <v>115.48704085919377</v>
      </c>
      <c r="D17">
        <f>'Senior Interview'!D29</f>
        <v>84.15584415584415</v>
      </c>
      <c r="E17">
        <f>'Senior Test'!D29</f>
        <v>65.579710144927532</v>
      </c>
      <c r="F17">
        <f t="shared" si="0"/>
        <v>265.22259515996541</v>
      </c>
      <c r="G17">
        <f>_xlfn.RANK.EQ(F17,F4:F27,0)</f>
        <v>12</v>
      </c>
    </row>
    <row r="18" spans="1:7" x14ac:dyDescent="0.25">
      <c r="A18" t="s">
        <v>22</v>
      </c>
      <c r="B18" t="s">
        <v>92</v>
      </c>
      <c r="C18" s="2">
        <f>'Sr Rimfire Division Shoot '!O224*2</f>
        <v>84.363616955982224</v>
      </c>
      <c r="D18">
        <f>'Senior Interview'!D40</f>
        <v>76.363636363636374</v>
      </c>
      <c r="E18">
        <f>'Senior Test'!D39</f>
        <v>52.472293265132144</v>
      </c>
      <c r="F18">
        <f t="shared" si="0"/>
        <v>213.19954658475075</v>
      </c>
      <c r="G18">
        <f>_xlfn.RANK.EQ(F18,F4:F27,0)</f>
        <v>22</v>
      </c>
    </row>
    <row r="19" spans="1:7" x14ac:dyDescent="0.25">
      <c r="A19" t="s">
        <v>1</v>
      </c>
      <c r="B19" t="s">
        <v>61</v>
      </c>
      <c r="C19" s="2">
        <f>'Sr Rimfire Division Shoot '!O34*2</f>
        <v>99.875211272055196</v>
      </c>
      <c r="D19">
        <f>'Senior Interview'!D9</f>
        <v>86.753246753246742</v>
      </c>
      <c r="E19">
        <f>'Senior Test'!D9</f>
        <v>77.046035805626587</v>
      </c>
      <c r="F19" s="62">
        <f t="shared" si="0"/>
        <v>263.67449383092855</v>
      </c>
      <c r="G19">
        <f>_xlfn.RANK.EQ(F19,F4:F27,0)</f>
        <v>14</v>
      </c>
    </row>
    <row r="20" spans="1:7" x14ac:dyDescent="0.25">
      <c r="A20" t="s">
        <v>1</v>
      </c>
      <c r="B20" t="s">
        <v>68</v>
      </c>
      <c r="C20" s="2">
        <f>'Sr Rimfire Division Shoot '!O74*2</f>
        <v>124.48417073554887</v>
      </c>
      <c r="D20">
        <f>'Senior Interview'!D15</f>
        <v>84.415584415584405</v>
      </c>
      <c r="E20">
        <f>'Senior Test'!D15</f>
        <v>55.733162830349528</v>
      </c>
      <c r="F20" s="62">
        <f t="shared" si="0"/>
        <v>264.63291798148282</v>
      </c>
      <c r="G20">
        <f>_xlfn.RANK.EQ(F20,F4:F27,0)</f>
        <v>13</v>
      </c>
    </row>
    <row r="21" spans="1:7" x14ac:dyDescent="0.25">
      <c r="A21" t="s">
        <v>1</v>
      </c>
      <c r="B21" t="s">
        <v>104</v>
      </c>
      <c r="C21" s="2">
        <f>'Sr Rimfire Division Shoot '!O84*2</f>
        <v>162.27703205605317</v>
      </c>
      <c r="D21">
        <f>'Senior Interview'!D16</f>
        <v>93.506493506493499</v>
      </c>
      <c r="E21">
        <f>'Senior Test'!D16</f>
        <v>98.358908780903661</v>
      </c>
      <c r="F21" s="62">
        <f t="shared" si="0"/>
        <v>354.14243434345036</v>
      </c>
      <c r="G21">
        <f>_xlfn.RANK.EQ(F21,F4:F27,0)</f>
        <v>3</v>
      </c>
    </row>
    <row r="22" spans="1:7" x14ac:dyDescent="0.25">
      <c r="A22" t="s">
        <v>1</v>
      </c>
      <c r="B22" t="s">
        <v>72</v>
      </c>
      <c r="C22" s="2">
        <f>'Sr Rimfire Division Shoot '!O94*2</f>
        <v>131.59888440244765</v>
      </c>
      <c r="D22">
        <f>'Senior Interview'!D19</f>
        <v>80.519480519480524</v>
      </c>
      <c r="E22">
        <f>'Senior Test'!D19</f>
        <v>77.046035805626587</v>
      </c>
      <c r="F22" s="62">
        <f t="shared" si="0"/>
        <v>289.16440072755472</v>
      </c>
      <c r="G22">
        <f>_xlfn.RANK.EQ(F22,F4:F27,0)</f>
        <v>10</v>
      </c>
    </row>
    <row r="23" spans="1:7" x14ac:dyDescent="0.25">
      <c r="A23" t="s">
        <v>1</v>
      </c>
      <c r="B23" t="s">
        <v>75</v>
      </c>
      <c r="C23" s="2">
        <f>'Sr Rimfire Division Shoot '!O114*2</f>
        <v>137.67065125089817</v>
      </c>
      <c r="D23">
        <f>'Senior Interview'!D21</f>
        <v>67.532467532467535</v>
      </c>
      <c r="E23">
        <f>'Senior Test'!D21</f>
        <v>52.472293265132144</v>
      </c>
      <c r="F23" s="62">
        <f t="shared" si="0"/>
        <v>257.67541204849783</v>
      </c>
      <c r="G23">
        <f>_xlfn.RANK.EQ(F23,F4:F27,0)</f>
        <v>16</v>
      </c>
    </row>
    <row r="24" spans="1:7" x14ac:dyDescent="0.25">
      <c r="A24" t="s">
        <v>1</v>
      </c>
      <c r="B24" t="s">
        <v>85</v>
      </c>
      <c r="C24" s="2">
        <f>'Sr Rimfire Division Shoot '!O184*2</f>
        <v>103.16369984825988</v>
      </c>
      <c r="D24">
        <f>'Senior Interview'!D31</f>
        <v>69.870129870129873</v>
      </c>
      <c r="E24">
        <f>'Senior Test'!D31</f>
        <v>73.785166240409197</v>
      </c>
      <c r="F24" s="62">
        <f t="shared" si="0"/>
        <v>246.81899595879895</v>
      </c>
      <c r="G24">
        <f>_xlfn.RANK.EQ(F24,F4:F27,0)</f>
        <v>19</v>
      </c>
    </row>
    <row r="25" spans="1:7" x14ac:dyDescent="0.25">
      <c r="A25" t="s">
        <v>1</v>
      </c>
      <c r="B25" t="s">
        <v>87</v>
      </c>
      <c r="C25" s="2">
        <f>'Sr Rimfire Division Shoot '!O194*2</f>
        <v>117.19957737863538</v>
      </c>
      <c r="D25">
        <f>'Senior Interview'!D33</f>
        <v>83.376623376623371</v>
      </c>
      <c r="E25">
        <f>'Senior Test'!D33</f>
        <v>60.65643648763853</v>
      </c>
      <c r="F25" s="62">
        <f t="shared" si="0"/>
        <v>261.23263724289728</v>
      </c>
      <c r="G25">
        <f>_xlfn.RANK.EQ(F25,F4:F27,0)</f>
        <v>15</v>
      </c>
    </row>
    <row r="26" spans="1:7" x14ac:dyDescent="0.25">
      <c r="A26" t="s">
        <v>1</v>
      </c>
      <c r="B26" t="s">
        <v>105</v>
      </c>
      <c r="C26" s="2">
        <f>'Sr Rimfire Division Shoot '!O204*2</f>
        <v>78.792614220504163</v>
      </c>
      <c r="D26">
        <f>'Senior Interview'!D35</f>
        <v>80.519480519480524</v>
      </c>
      <c r="E26">
        <f>'Senior Test'!D35</f>
        <v>54.092071611253189</v>
      </c>
      <c r="F26" s="62">
        <f t="shared" si="0"/>
        <v>213.40416635123785</v>
      </c>
      <c r="G26">
        <f>_xlfn.RANK.EQ(F26,F4:F27,0)</f>
        <v>21</v>
      </c>
    </row>
    <row r="27" spans="1:7" x14ac:dyDescent="0.25">
      <c r="A27" t="s">
        <v>66</v>
      </c>
      <c r="B27" t="s">
        <v>67</v>
      </c>
      <c r="C27" s="2">
        <f>'Sr Rimfire Division Shoot '!O64*2</f>
        <v>97.157257444912261</v>
      </c>
      <c r="D27">
        <f>'Senior Interview'!D14</f>
        <v>49.090909090909093</v>
      </c>
      <c r="E27">
        <f>'Senior Test'!D14</f>
        <v>59.015345268542198</v>
      </c>
      <c r="F27">
        <f>C27+D27+E27</f>
        <v>205.26351180436356</v>
      </c>
      <c r="G27">
        <f>_xlfn.RANK.EQ(F27,F4:F27,0)</f>
        <v>23</v>
      </c>
    </row>
  </sheetData>
  <sortState xmlns:xlrd2="http://schemas.microsoft.com/office/spreadsheetml/2017/richdata2" ref="A4:N28">
    <sortCondition ref="A4:A28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9"/>
  <sheetViews>
    <sheetView tabSelected="1" workbookViewId="0">
      <selection activeCell="G16" sqref="G16"/>
    </sheetView>
  </sheetViews>
  <sheetFormatPr defaultRowHeight="15" x14ac:dyDescent="0.25"/>
  <cols>
    <col min="2" max="2" width="18.28515625" customWidth="1"/>
    <col min="3" max="3" width="17.42578125" style="2" customWidth="1"/>
    <col min="4" max="4" width="16.85546875" customWidth="1"/>
    <col min="5" max="5" width="15.5703125" customWidth="1"/>
    <col min="6" max="6" width="16.42578125" customWidth="1"/>
    <col min="10" max="10" width="8.28515625" customWidth="1"/>
    <col min="11" max="11" width="13.28515625" customWidth="1"/>
    <col min="12" max="12" width="13.140625" customWidth="1"/>
    <col min="13" max="13" width="13.85546875" customWidth="1"/>
  </cols>
  <sheetData>
    <row r="1" spans="1:14" s="73" customFormat="1" ht="27" customHeight="1" x14ac:dyDescent="0.25">
      <c r="A1" s="72" t="s">
        <v>0</v>
      </c>
    </row>
    <row r="2" spans="1:14" s="73" customFormat="1" ht="15.75" thickBot="1" x14ac:dyDescent="0.3">
      <c r="A2" s="74" t="s">
        <v>118</v>
      </c>
    </row>
    <row r="3" spans="1:14" s="1" customFormat="1" ht="26.25" customHeight="1" thickBot="1" x14ac:dyDescent="0.3">
      <c r="A3" s="31" t="s">
        <v>2</v>
      </c>
      <c r="B3" s="32" t="s">
        <v>3</v>
      </c>
      <c r="C3" s="33" t="s">
        <v>108</v>
      </c>
      <c r="D3" s="34" t="s">
        <v>109</v>
      </c>
      <c r="E3" s="35" t="s">
        <v>110</v>
      </c>
      <c r="F3" s="36" t="s">
        <v>111</v>
      </c>
      <c r="G3" s="37" t="s">
        <v>112</v>
      </c>
      <c r="K3" s="40" t="s">
        <v>2</v>
      </c>
      <c r="L3" s="41" t="s">
        <v>114</v>
      </c>
      <c r="M3" s="42" t="s">
        <v>111</v>
      </c>
      <c r="N3" s="43" t="s">
        <v>115</v>
      </c>
    </row>
    <row r="4" spans="1:14" x14ac:dyDescent="0.25">
      <c r="A4" t="s">
        <v>35</v>
      </c>
      <c r="B4" t="s">
        <v>58</v>
      </c>
      <c r="C4" s="2">
        <f>'Sr Central Fire Division Shoot'!O14*2</f>
        <v>89.584535117742831</v>
      </c>
      <c r="D4">
        <f>'Senior Interview'!D6</f>
        <v>74.805194805194802</v>
      </c>
      <c r="E4">
        <f>'Senior Test'!D6</f>
        <v>59.015345268542198</v>
      </c>
      <c r="F4">
        <f>C4+D4+E4</f>
        <v>223.40507519147985</v>
      </c>
      <c r="G4">
        <f>_xlfn.RANK.EQ(F4,F4:F19,0)</f>
        <v>14</v>
      </c>
      <c r="K4" t="s">
        <v>35</v>
      </c>
      <c r="L4">
        <v>5</v>
      </c>
      <c r="M4">
        <f>F4+F5+F6+F7+F8</f>
        <v>1366.6845910742622</v>
      </c>
      <c r="N4">
        <f>_xlfn.RANK.EQ(M4,M4:M6,0)</f>
        <v>2</v>
      </c>
    </row>
    <row r="5" spans="1:14" x14ac:dyDescent="0.25">
      <c r="A5" t="s">
        <v>35</v>
      </c>
      <c r="B5" t="s">
        <v>65</v>
      </c>
      <c r="C5" s="2">
        <f>'Sr Central Fire Division Shoot'!O34*2</f>
        <v>150.28494010881485</v>
      </c>
      <c r="D5">
        <f>'Senior Interview'!D13</f>
        <v>73.506493506493513</v>
      </c>
      <c r="E5">
        <f>'Senior Test'!D13</f>
        <v>75.404944586530263</v>
      </c>
      <c r="F5">
        <f t="shared" ref="F5:F19" si="0">C5+D5+E5</f>
        <v>299.19637820183863</v>
      </c>
      <c r="G5">
        <f>_xlfn.RANK.EQ(F5,F4:F19,0)</f>
        <v>9</v>
      </c>
      <c r="K5" t="s">
        <v>22</v>
      </c>
      <c r="L5">
        <v>4</v>
      </c>
      <c r="M5">
        <f>F9+F10+F11+F12</f>
        <v>1047.4517278689077</v>
      </c>
      <c r="N5">
        <f>_xlfn.RANK.EQ(M5,M4:M6,0)</f>
        <v>3</v>
      </c>
    </row>
    <row r="6" spans="1:14" x14ac:dyDescent="0.25">
      <c r="A6" t="s">
        <v>35</v>
      </c>
      <c r="B6" t="s">
        <v>82</v>
      </c>
      <c r="C6" s="2">
        <f>'Sr Central Fire Division Shoot'!O84*2</f>
        <v>139.60326814359055</v>
      </c>
      <c r="D6">
        <f>'Senior Interview'!D28</f>
        <v>76.883116883116884</v>
      </c>
      <c r="E6">
        <f>'Senior Test'!D28</f>
        <v>85.251491901108267</v>
      </c>
      <c r="F6">
        <f t="shared" si="0"/>
        <v>301.73787692781571</v>
      </c>
      <c r="G6">
        <f>_xlfn.RANK.EQ(F6,F4:F19,0)</f>
        <v>8</v>
      </c>
      <c r="K6" t="s">
        <v>1</v>
      </c>
      <c r="L6">
        <v>7</v>
      </c>
      <c r="M6">
        <f>F13+F14+F15+F16+F17+F18+F19</f>
        <v>1694.6839690658371</v>
      </c>
      <c r="N6">
        <f>_xlfn.RANK.EQ(M6,M4:M6,0)</f>
        <v>1</v>
      </c>
    </row>
    <row r="7" spans="1:14" x14ac:dyDescent="0.25">
      <c r="A7" t="s">
        <v>35</v>
      </c>
      <c r="B7" t="s">
        <v>86</v>
      </c>
      <c r="C7" s="2">
        <f>'Sr Central Fire Division Shoot'!O104*2</f>
        <v>165.71970595209865</v>
      </c>
      <c r="D7">
        <f>'Senior Interview'!D32</f>
        <v>74.285714285714292</v>
      </c>
      <c r="E7">
        <f>'Senior Test'!D32</f>
        <v>62.297527706734869</v>
      </c>
      <c r="F7">
        <f t="shared" si="0"/>
        <v>302.30294794454778</v>
      </c>
      <c r="G7">
        <f>_xlfn.RANK.EQ(F7,F4:F19,0)</f>
        <v>7</v>
      </c>
    </row>
    <row r="8" spans="1:14" x14ac:dyDescent="0.25">
      <c r="A8" t="s">
        <v>35</v>
      </c>
      <c r="B8" t="s">
        <v>90</v>
      </c>
      <c r="C8" s="2">
        <f>'Sr Central Fire Division Shoot'!O144*2</f>
        <v>104.85221305326331</v>
      </c>
      <c r="D8">
        <f>'Senior Interview'!D38</f>
        <v>69.610389610389618</v>
      </c>
      <c r="E8">
        <f>'Senior Test'!D37</f>
        <v>65.579710144927532</v>
      </c>
      <c r="F8">
        <f t="shared" si="0"/>
        <v>240.04231280858048</v>
      </c>
      <c r="G8">
        <f>_xlfn.RANK.EQ(F8,F4:F19,0)</f>
        <v>12</v>
      </c>
    </row>
    <row r="9" spans="1:14" x14ac:dyDescent="0.25">
      <c r="A9" t="s">
        <v>22</v>
      </c>
      <c r="B9" t="s">
        <v>62</v>
      </c>
      <c r="C9" s="2">
        <f>'Sr Central Fire Division Shoot'!O24*2</f>
        <v>153.3754718637521</v>
      </c>
      <c r="D9">
        <f>'Senior Interview'!D10</f>
        <v>75.584415584415581</v>
      </c>
      <c r="E9">
        <f>'Senior Test'!D10</f>
        <v>83.610400682011914</v>
      </c>
      <c r="F9">
        <f t="shared" si="0"/>
        <v>312.57028813017962</v>
      </c>
      <c r="G9">
        <f>_xlfn.RANK.EQ(F9,F4:F19,0)</f>
        <v>5</v>
      </c>
    </row>
    <row r="10" spans="1:14" x14ac:dyDescent="0.25">
      <c r="A10" t="s">
        <v>22</v>
      </c>
      <c r="B10" t="s">
        <v>77</v>
      </c>
      <c r="C10" s="2">
        <f>'Sr Central Fire Division Shoot'!O74*2</f>
        <v>165.95582996912847</v>
      </c>
      <c r="D10">
        <f>'Senior Interview'!D23</f>
        <v>86.753246753246742</v>
      </c>
      <c r="E10">
        <f>'Senior Test'!D23</f>
        <v>100</v>
      </c>
      <c r="F10">
        <f t="shared" si="0"/>
        <v>352.70907672237524</v>
      </c>
      <c r="G10">
        <f>_xlfn.RANK.EQ(F10,F4:F19,0)</f>
        <v>2</v>
      </c>
    </row>
    <row r="11" spans="1:14" x14ac:dyDescent="0.25">
      <c r="C11" s="2">
        <f>C23</f>
        <v>0</v>
      </c>
      <c r="D11">
        <v>0</v>
      </c>
      <c r="E11">
        <v>0</v>
      </c>
      <c r="F11">
        <f t="shared" si="0"/>
        <v>0</v>
      </c>
      <c r="G11">
        <f>_xlfn.RANK.EQ(F11,F4:F19,0)</f>
        <v>15</v>
      </c>
    </row>
    <row r="12" spans="1:14" x14ac:dyDescent="0.25">
      <c r="A12" t="s">
        <v>22</v>
      </c>
      <c r="B12" t="s">
        <v>89</v>
      </c>
      <c r="C12" s="2">
        <f>'Sr Central Fire Division Shoot'!O124*2</f>
        <v>200.00000000000006</v>
      </c>
      <c r="D12">
        <f>'Senior Interview'!D36</f>
        <v>85.454545454545453</v>
      </c>
      <c r="E12">
        <f>'Senior Test'!D36</f>
        <v>96.717817561807323</v>
      </c>
      <c r="F12">
        <f t="shared" si="0"/>
        <v>382.17236301635285</v>
      </c>
      <c r="G12">
        <f>_xlfn.RANK.EQ(F12,F4:F19,0)</f>
        <v>1</v>
      </c>
    </row>
    <row r="13" spans="1:14" x14ac:dyDescent="0.25">
      <c r="A13" t="s">
        <v>1</v>
      </c>
      <c r="B13" t="s">
        <v>56</v>
      </c>
      <c r="C13" s="2">
        <f>'Sr Central Fire Division Shoot'!O4*2</f>
        <v>148.68619816599647</v>
      </c>
      <c r="D13">
        <f>'Senior Interview'!D4</f>
        <v>83.636363636363626</v>
      </c>
      <c r="E13">
        <f>'Senior Test'!D4</f>
        <v>77.046035805626587</v>
      </c>
      <c r="F13" s="62">
        <f t="shared" si="0"/>
        <v>309.36859760798666</v>
      </c>
      <c r="G13">
        <f>_xlfn.RANK.EQ(F13,F4:F19,0)</f>
        <v>6</v>
      </c>
    </row>
    <row r="14" spans="1:14" x14ac:dyDescent="0.25">
      <c r="A14" t="s">
        <v>1</v>
      </c>
      <c r="B14" t="s">
        <v>70</v>
      </c>
      <c r="C14" s="2">
        <f>'Sr Central Fire Division Shoot'!O44*2</f>
        <v>115.15860591579465</v>
      </c>
      <c r="D14">
        <f>'Senior Interview'!D17</f>
        <v>74.025974025974023</v>
      </c>
      <c r="E14">
        <f>'Senior Test'!D17</f>
        <v>57.374254049445874</v>
      </c>
      <c r="F14" s="62">
        <f t="shared" si="0"/>
        <v>246.55883399121456</v>
      </c>
      <c r="G14">
        <f>_xlfn.RANK.EQ(F14,F4:F19,0)</f>
        <v>11</v>
      </c>
    </row>
    <row r="15" spans="1:14" x14ac:dyDescent="0.25">
      <c r="A15" t="s">
        <v>1</v>
      </c>
      <c r="B15" t="s">
        <v>71</v>
      </c>
      <c r="C15" s="2">
        <f>'Sr Central Fire Division Shoot'!O54*2</f>
        <v>178.31645020540427</v>
      </c>
      <c r="D15">
        <f>'Senior Interview'!D18</f>
        <v>69.350649350649348</v>
      </c>
      <c r="E15">
        <f>'Senior Test'!D18</f>
        <v>70.502983802216534</v>
      </c>
      <c r="F15" s="62">
        <f t="shared" si="0"/>
        <v>318.17008335827018</v>
      </c>
      <c r="G15">
        <f>_xlfn.RANK.EQ(F15,F4:F19,0)</f>
        <v>3</v>
      </c>
    </row>
    <row r="16" spans="1:14" x14ac:dyDescent="0.25">
      <c r="A16" t="s">
        <v>1</v>
      </c>
      <c r="B16" t="s">
        <v>76</v>
      </c>
      <c r="C16" s="2">
        <f>'Sr Central Fire Division Shoot'!O64*2</f>
        <v>123.0265474262376</v>
      </c>
      <c r="D16">
        <f>'Senior Interview'!D22</f>
        <v>69.350649350649348</v>
      </c>
      <c r="E16">
        <f>'Senior Test'!D22</f>
        <v>81.969309462915589</v>
      </c>
      <c r="F16" s="62">
        <f t="shared" si="0"/>
        <v>274.34650623980252</v>
      </c>
      <c r="G16">
        <f>_xlfn.RANK.EQ(F16,F4:F19,0)</f>
        <v>10</v>
      </c>
    </row>
    <row r="17" spans="1:7" x14ac:dyDescent="0.25">
      <c r="A17" t="s">
        <v>1</v>
      </c>
      <c r="B17" t="s">
        <v>134</v>
      </c>
      <c r="C17" s="2">
        <f>'Sr Central Fire Division Shoot'!O114*2</f>
        <v>112.13555623305145</v>
      </c>
      <c r="D17">
        <f>'Senior Interview'!D34</f>
        <v>64.15584415584415</v>
      </c>
      <c r="E17">
        <f>'Senior Test'!D34</f>
        <v>52.472293265132144</v>
      </c>
      <c r="F17" s="62">
        <f>C17+D17+E17</f>
        <v>228.76369365402775</v>
      </c>
      <c r="G17">
        <f>_xlfn.RANK.EQ(F17,F4:F19,0)</f>
        <v>13</v>
      </c>
    </row>
    <row r="18" spans="1:7" x14ac:dyDescent="0.25">
      <c r="C18" s="2">
        <v>0</v>
      </c>
      <c r="D18">
        <f>'Senior Interview'!D37</f>
        <v>0</v>
      </c>
      <c r="E18">
        <v>0</v>
      </c>
      <c r="F18" s="62">
        <v>0</v>
      </c>
      <c r="G18">
        <f>_xlfn.RANK.EQ(F18,F4:F19,0)</f>
        <v>15</v>
      </c>
    </row>
    <row r="19" spans="1:7" x14ac:dyDescent="0.25">
      <c r="A19" t="s">
        <v>1</v>
      </c>
      <c r="B19" t="s">
        <v>94</v>
      </c>
      <c r="C19" s="2">
        <f>'Sr Central Fire Division Shoot'!O154*2</f>
        <v>131.24248798076923</v>
      </c>
      <c r="D19">
        <f>'Senior Interview'!D42</f>
        <v>86.233766233766232</v>
      </c>
      <c r="E19">
        <f>'Senior Test'!D41</f>
        <v>100</v>
      </c>
      <c r="F19" s="62">
        <f t="shared" si="0"/>
        <v>317.47625421453546</v>
      </c>
      <c r="G19">
        <f>_xlfn.RANK.EQ(F19,F4:F19,0)</f>
        <v>4</v>
      </c>
    </row>
  </sheetData>
  <sortState xmlns:xlrd2="http://schemas.microsoft.com/office/spreadsheetml/2017/richdata2" ref="A4:N18">
    <sortCondition ref="A4:A18"/>
  </sortState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9"/>
  <sheetViews>
    <sheetView workbookViewId="0">
      <selection activeCell="F22" sqref="F22"/>
    </sheetView>
  </sheetViews>
  <sheetFormatPr defaultRowHeight="15" x14ac:dyDescent="0.25"/>
  <cols>
    <col min="1" max="1" width="18.85546875" customWidth="1"/>
    <col min="2" max="2" width="18.28515625" style="2" customWidth="1"/>
    <col min="3" max="3" width="17.42578125" style="2" customWidth="1"/>
    <col min="4" max="4" width="16.85546875" style="27" customWidth="1"/>
    <col min="5" max="5" width="15.5703125" style="27" customWidth="1"/>
    <col min="6" max="6" width="16.42578125" style="27" customWidth="1"/>
    <col min="7" max="7" width="15.28515625" customWidth="1"/>
    <col min="8" max="8" width="16" style="27" customWidth="1"/>
    <col min="9" max="9" width="18.42578125" customWidth="1"/>
    <col min="10" max="10" width="19.140625" style="27" customWidth="1"/>
    <col min="11" max="11" width="16.5703125" customWidth="1"/>
    <col min="12" max="12" width="17.5703125" customWidth="1"/>
  </cols>
  <sheetData>
    <row r="1" spans="1:12" s="73" customFormat="1" ht="27" customHeight="1" x14ac:dyDescent="0.25">
      <c r="A1" s="72" t="s">
        <v>0</v>
      </c>
    </row>
    <row r="2" spans="1:12" s="73" customFormat="1" x14ac:dyDescent="0.25">
      <c r="A2" s="74" t="s">
        <v>119</v>
      </c>
    </row>
    <row r="3" spans="1:12" s="1" customFormat="1" ht="26.25" customHeight="1" x14ac:dyDescent="0.25">
      <c r="A3" s="49" t="s">
        <v>2</v>
      </c>
      <c r="B3" s="44" t="s">
        <v>120</v>
      </c>
      <c r="C3" s="44" t="s">
        <v>121</v>
      </c>
      <c r="D3" s="44" t="s">
        <v>122</v>
      </c>
      <c r="E3" s="45" t="s">
        <v>123</v>
      </c>
      <c r="F3" s="45" t="s">
        <v>124</v>
      </c>
      <c r="G3" s="46" t="s">
        <v>125</v>
      </c>
      <c r="H3" s="47" t="s">
        <v>126</v>
      </c>
      <c r="I3" s="47" t="s">
        <v>127</v>
      </c>
      <c r="J3" s="47" t="s">
        <v>128</v>
      </c>
      <c r="K3" s="47" t="s">
        <v>111</v>
      </c>
      <c r="L3" s="48" t="s">
        <v>115</v>
      </c>
    </row>
    <row r="4" spans="1:12" x14ac:dyDescent="0.25">
      <c r="A4" t="s">
        <v>29</v>
      </c>
      <c r="B4" s="2">
        <f>'Junior Overall'!L4</f>
        <v>1</v>
      </c>
      <c r="C4" s="2">
        <v>0</v>
      </c>
      <c r="D4" s="27">
        <f>'Sr Rimfire Overall'!L4</f>
        <v>2</v>
      </c>
      <c r="E4" s="27">
        <v>0</v>
      </c>
      <c r="F4" s="27">
        <f t="shared" ref="F4:F9" si="0">B4+C4+D4+E4</f>
        <v>3</v>
      </c>
      <c r="G4">
        <f>'Junior Overall'!M4</f>
        <v>340.61356858700458</v>
      </c>
      <c r="H4" s="27">
        <v>0</v>
      </c>
      <c r="I4">
        <f>'Sr Rimfire Overall'!M4</f>
        <v>600.90212700718473</v>
      </c>
      <c r="J4" s="27">
        <v>0</v>
      </c>
      <c r="K4">
        <f t="shared" ref="K4:K9" si="1">G4+H4+I4+J4</f>
        <v>941.51569559418931</v>
      </c>
      <c r="L4">
        <f>_xlfn.RANK.EQ(K4,K4:K9,0)</f>
        <v>5</v>
      </c>
    </row>
    <row r="5" spans="1:12" x14ac:dyDescent="0.25">
      <c r="A5" t="s">
        <v>35</v>
      </c>
      <c r="B5" s="2">
        <f>'Junior Overall'!L5</f>
        <v>1</v>
      </c>
      <c r="C5" s="2">
        <f>'Intermediate Overall'!L4</f>
        <v>3</v>
      </c>
      <c r="D5" s="27">
        <f>'Sr Rimfire Overall'!L5</f>
        <v>6</v>
      </c>
      <c r="E5" s="27">
        <f>'Sr Central Fire Overall'!L4</f>
        <v>5</v>
      </c>
      <c r="F5" s="27">
        <f t="shared" si="0"/>
        <v>15</v>
      </c>
      <c r="G5">
        <f>'Junior Overall'!M5</f>
        <v>355.58048104491877</v>
      </c>
      <c r="H5" s="27">
        <f>'Intermediate Overall'!M4</f>
        <v>720.53767683395131</v>
      </c>
      <c r="I5">
        <f>'Sr Rimfire Overall'!M5</f>
        <v>1666.5497642582616</v>
      </c>
      <c r="J5" s="27">
        <f>'Sr Central Fire Overall'!M4</f>
        <v>1366.6845910742622</v>
      </c>
      <c r="K5">
        <f t="shared" si="1"/>
        <v>4109.3525132113937</v>
      </c>
      <c r="L5">
        <f>_xlfn.RANK.EQ(K5,K4:K9,0)</f>
        <v>3</v>
      </c>
    </row>
    <row r="6" spans="1:12" x14ac:dyDescent="0.25">
      <c r="A6" t="s">
        <v>24</v>
      </c>
      <c r="B6" s="2">
        <f>'Junior Overall'!L6</f>
        <v>2</v>
      </c>
      <c r="C6" s="2">
        <f>'Intermediate Overall'!L5</f>
        <v>3</v>
      </c>
      <c r="D6" s="27">
        <f>'Sr Rimfire Overall'!L6</f>
        <v>1</v>
      </c>
      <c r="E6" s="27">
        <v>0</v>
      </c>
      <c r="F6" s="27">
        <f t="shared" si="0"/>
        <v>6</v>
      </c>
      <c r="G6">
        <f>'Junior Overall'!M6</f>
        <v>705.88429876242276</v>
      </c>
      <c r="H6" s="27">
        <f>'Intermediate Overall'!M5</f>
        <v>1059.3712407832836</v>
      </c>
      <c r="I6">
        <f>'Sr Rimfire Overall'!M6</f>
        <v>310.74907791557422</v>
      </c>
      <c r="J6" s="27">
        <v>0</v>
      </c>
      <c r="K6">
        <f t="shared" si="1"/>
        <v>2076.0046174612808</v>
      </c>
      <c r="L6">
        <f>_xlfn.RANK.EQ(K6,K4:K9,0)</f>
        <v>4</v>
      </c>
    </row>
    <row r="7" spans="1:12" x14ac:dyDescent="0.25">
      <c r="A7" t="s">
        <v>22</v>
      </c>
      <c r="B7" s="2">
        <f>'Junior Overall'!L7</f>
        <v>3</v>
      </c>
      <c r="C7" s="2">
        <f>'Intermediate Overall'!L6</f>
        <v>8</v>
      </c>
      <c r="D7" s="27">
        <f>'Sr Rimfire Overall'!L7</f>
        <v>6</v>
      </c>
      <c r="E7" s="27">
        <f>'Sr Central Fire Overall'!L5</f>
        <v>4</v>
      </c>
      <c r="F7" s="27">
        <f t="shared" si="0"/>
        <v>21</v>
      </c>
      <c r="G7">
        <f>'Junior Overall'!M7</f>
        <v>712.77143354260193</v>
      </c>
      <c r="H7" s="27">
        <f>'Intermediate Overall'!M6</f>
        <v>1476.1737411719648</v>
      </c>
      <c r="I7">
        <f>'Sr Rimfire Overall'!M7</f>
        <v>1774.8433524674083</v>
      </c>
      <c r="J7" s="27">
        <f>'Sr Central Fire Overall'!M5</f>
        <v>1047.4517278689077</v>
      </c>
      <c r="K7">
        <f t="shared" si="1"/>
        <v>5011.2402550508832</v>
      </c>
      <c r="L7">
        <f>_xlfn.RANK.EQ(K7,K4:K9,0)</f>
        <v>2</v>
      </c>
    </row>
    <row r="8" spans="1:12" x14ac:dyDescent="0.25">
      <c r="A8" t="s">
        <v>1</v>
      </c>
      <c r="B8" s="2">
        <f>'Junior Overall'!L8</f>
        <v>10</v>
      </c>
      <c r="C8" s="2">
        <f>'Intermediate Overall'!L7</f>
        <v>5</v>
      </c>
      <c r="D8" s="27">
        <f>'Sr Rimfire Overall'!L8</f>
        <v>8</v>
      </c>
      <c r="E8" s="27">
        <f>'Sr Central Fire Overall'!L6</f>
        <v>7</v>
      </c>
      <c r="F8" s="27">
        <f t="shared" si="0"/>
        <v>30</v>
      </c>
      <c r="G8">
        <f>'Junior Overall'!M8</f>
        <v>2418.0670897525183</v>
      </c>
      <c r="H8" s="27">
        <f>'Intermediate Overall'!M7</f>
        <v>1569.2922627510175</v>
      </c>
      <c r="I8">
        <f>'Sr Rimfire Overall'!M8</f>
        <v>2150.7454584848483</v>
      </c>
      <c r="J8" s="27">
        <f>'Sr Central Fire Overall'!M6</f>
        <v>1694.6839690658371</v>
      </c>
      <c r="K8">
        <f t="shared" si="1"/>
        <v>7832.7887800542212</v>
      </c>
      <c r="L8">
        <f>_xlfn.RANK.EQ(K8,K4:K9,0)</f>
        <v>1</v>
      </c>
    </row>
    <row r="9" spans="1:12" x14ac:dyDescent="0.25">
      <c r="A9" t="s">
        <v>66</v>
      </c>
      <c r="B9" s="2">
        <v>0</v>
      </c>
      <c r="C9" s="2">
        <v>0</v>
      </c>
      <c r="D9" s="27">
        <f>'Sr Rimfire Overall'!L9</f>
        <v>1</v>
      </c>
      <c r="E9" s="27">
        <v>0</v>
      </c>
      <c r="F9" s="27">
        <f t="shared" si="0"/>
        <v>1</v>
      </c>
      <c r="G9" s="27">
        <v>0</v>
      </c>
      <c r="H9" s="27">
        <f>'Intermediate Overall'!M8</f>
        <v>225.13110746314067</v>
      </c>
      <c r="I9">
        <f>'Sr Rimfire Overall'!M9</f>
        <v>205.26351180436356</v>
      </c>
      <c r="J9" s="27">
        <v>0</v>
      </c>
      <c r="K9">
        <f t="shared" si="1"/>
        <v>430.39461926750425</v>
      </c>
      <c r="L9">
        <f>_xlfn.RANK.EQ(K9,K4:K9,0)</f>
        <v>6</v>
      </c>
    </row>
    <row r="17" spans="1:6" x14ac:dyDescent="0.25">
      <c r="B17" s="2" t="s">
        <v>139</v>
      </c>
      <c r="C17" s="2" t="s">
        <v>140</v>
      </c>
      <c r="D17" s="27" t="s">
        <v>141</v>
      </c>
      <c r="E17" s="27" t="s">
        <v>142</v>
      </c>
      <c r="F17" s="27" t="s">
        <v>143</v>
      </c>
    </row>
    <row r="18" spans="1:6" x14ac:dyDescent="0.25">
      <c r="A18" s="61" t="s">
        <v>137</v>
      </c>
      <c r="B18" s="2">
        <f>'Junior Overall'!F8+'Junior Overall'!F9+'Junior Overall'!F10</f>
        <v>712.77143354260193</v>
      </c>
      <c r="C18" s="2">
        <f>'Intermediate Overall'!F10+'Intermediate Overall'!F13+'Intermediate Overall'!F16</f>
        <v>889.89547593096006</v>
      </c>
      <c r="D18" s="27">
        <f>'Sr Rimfire Overall'!F14+'Sr Rimfire Overall'!F13+'Sr Rimfire Overall'!F16</f>
        <v>1048.3166381973833</v>
      </c>
      <c r="E18" s="27">
        <f>'Sr Central Fire Overall'!F12+'Sr Central Fire Overall'!F10+'Sr Central Fire Overall'!F9</f>
        <v>1047.4517278689077</v>
      </c>
      <c r="F18" s="27">
        <f>B18+C18+D18+E18</f>
        <v>3698.4352755398531</v>
      </c>
    </row>
    <row r="19" spans="1:6" x14ac:dyDescent="0.25">
      <c r="A19" s="61" t="s">
        <v>138</v>
      </c>
      <c r="B19" s="2">
        <f>'Junior Overall'!F13+'Junior Overall'!F14+'Junior Overall'!F19</f>
        <v>1046.8014750319692</v>
      </c>
      <c r="C19" s="2">
        <f>'Intermediate Overall'!F22+'Intermediate Overall'!F18+'Intermediate Overall'!F21</f>
        <v>993.69972430627718</v>
      </c>
      <c r="D19" s="27">
        <f>'Sr Rimfire Overall'!F21+'Sr Rimfire Overall'!F22+'Sr Rimfire Overall'!F20</f>
        <v>907.93975305248784</v>
      </c>
      <c r="E19" s="27">
        <f>'Sr Central Fire Overall'!F15+'Sr Central Fire Overall'!F19+'Sr Central Fire Overall'!F13</f>
        <v>945.01493518079224</v>
      </c>
      <c r="F19" s="27">
        <f>B19+C19+D19+E19</f>
        <v>3893.4558875715265</v>
      </c>
    </row>
  </sheetData>
  <mergeCells count="2">
    <mergeCell ref="A1:XFD1"/>
    <mergeCell ref="A2:XF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3"/>
  <sheetViews>
    <sheetView topLeftCell="A145" zoomScale="90" zoomScaleNormal="90" workbookViewId="0">
      <selection activeCell="P154" sqref="P154:P173"/>
    </sheetView>
  </sheetViews>
  <sheetFormatPr defaultRowHeight="15" x14ac:dyDescent="0.25"/>
  <cols>
    <col min="2" max="2" width="18.28515625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73" customFormat="1" ht="27" customHeight="1" x14ac:dyDescent="0.25">
      <c r="A1" s="72" t="s">
        <v>0</v>
      </c>
    </row>
    <row r="2" spans="1:18" s="73" customFormat="1" ht="15.75" thickBot="1" x14ac:dyDescent="0.3">
      <c r="A2" s="74" t="s">
        <v>39</v>
      </c>
    </row>
    <row r="3" spans="1:18" s="1" customFormat="1" ht="26.25" customHeight="1" x14ac:dyDescent="0.25">
      <c r="A3" s="3" t="s">
        <v>2</v>
      </c>
      <c r="B3" s="4" t="s">
        <v>3</v>
      </c>
      <c r="C3" s="5" t="s">
        <v>7</v>
      </c>
      <c r="D3" s="5" t="s">
        <v>4</v>
      </c>
      <c r="E3" s="5" t="s">
        <v>5</v>
      </c>
      <c r="F3" s="5" t="s">
        <v>6</v>
      </c>
      <c r="G3" s="6" t="s">
        <v>8</v>
      </c>
      <c r="H3" s="5" t="s">
        <v>9</v>
      </c>
      <c r="I3" s="6" t="s">
        <v>10</v>
      </c>
      <c r="J3" s="5" t="s">
        <v>11</v>
      </c>
      <c r="K3" s="7" t="s">
        <v>13</v>
      </c>
      <c r="L3" s="7" t="s">
        <v>14</v>
      </c>
      <c r="M3" s="8" t="s">
        <v>15</v>
      </c>
      <c r="N3" s="9" t="s">
        <v>16</v>
      </c>
      <c r="O3" s="10" t="s">
        <v>17</v>
      </c>
    </row>
    <row r="4" spans="1:18" x14ac:dyDescent="0.25">
      <c r="A4" s="66" t="s">
        <v>22</v>
      </c>
      <c r="B4" s="63" t="s">
        <v>38</v>
      </c>
      <c r="C4" s="11">
        <v>1</v>
      </c>
      <c r="D4" s="12">
        <v>32.64</v>
      </c>
      <c r="E4" s="12">
        <v>1</v>
      </c>
      <c r="F4" s="12">
        <v>0</v>
      </c>
      <c r="G4" s="12">
        <f t="shared" ref="G4:G66" si="0">PRODUCT(F4*5)</f>
        <v>0</v>
      </c>
      <c r="H4" s="12">
        <v>1</v>
      </c>
      <c r="I4" s="12">
        <v>0</v>
      </c>
      <c r="J4" s="12">
        <f t="shared" ref="J4:J43" si="1">SUM(D4,G4,H4*10,I4*10)-(E4*10)</f>
        <v>32.64</v>
      </c>
      <c r="K4" s="63">
        <f>SUM(F4:F13)</f>
        <v>18</v>
      </c>
      <c r="L4" s="63">
        <f>_xlfn.RANK.EQ(K4,K4:K203,1)</f>
        <v>10</v>
      </c>
      <c r="M4" s="63">
        <f>SUM(J4:J13)</f>
        <v>473.38000000000005</v>
      </c>
      <c r="N4" s="63">
        <f>_xlfn.RANK.EQ(M4,M4:M203,1)</f>
        <v>5</v>
      </c>
      <c r="O4" s="69">
        <f>Q7/M4*100</f>
        <v>66.785669018547452</v>
      </c>
    </row>
    <row r="5" spans="1:18" ht="15.75" thickBot="1" x14ac:dyDescent="0.3">
      <c r="A5" s="67"/>
      <c r="B5" s="64"/>
      <c r="C5" s="13">
        <v>2</v>
      </c>
      <c r="D5" s="14">
        <v>35.92</v>
      </c>
      <c r="E5" s="14">
        <v>0</v>
      </c>
      <c r="F5" s="14">
        <v>2</v>
      </c>
      <c r="G5" s="14">
        <f t="shared" si="0"/>
        <v>10</v>
      </c>
      <c r="H5" s="50">
        <v>0</v>
      </c>
      <c r="I5" s="50">
        <v>0</v>
      </c>
      <c r="J5" s="14">
        <f t="shared" si="1"/>
        <v>45.92</v>
      </c>
      <c r="K5" s="64"/>
      <c r="L5" s="64"/>
      <c r="M5" s="64"/>
      <c r="N5" s="64"/>
      <c r="O5" s="70"/>
    </row>
    <row r="6" spans="1:18" x14ac:dyDescent="0.25">
      <c r="A6" s="67"/>
      <c r="B6" s="64"/>
      <c r="C6" s="13">
        <v>3</v>
      </c>
      <c r="D6" s="14">
        <v>43.43</v>
      </c>
      <c r="E6" s="14">
        <v>0</v>
      </c>
      <c r="F6" s="14">
        <v>3</v>
      </c>
      <c r="G6" s="14">
        <f t="shared" si="0"/>
        <v>15</v>
      </c>
      <c r="H6" s="50">
        <v>0</v>
      </c>
      <c r="I6" s="50">
        <v>0</v>
      </c>
      <c r="J6" s="14">
        <f t="shared" si="1"/>
        <v>58.43</v>
      </c>
      <c r="K6" s="64"/>
      <c r="L6" s="64"/>
      <c r="M6" s="64"/>
      <c r="N6" s="64"/>
      <c r="O6" s="70"/>
      <c r="Q6" s="75" t="s">
        <v>21</v>
      </c>
      <c r="R6" s="76"/>
    </row>
    <row r="7" spans="1:18" ht="15.75" thickBot="1" x14ac:dyDescent="0.3">
      <c r="A7" s="67"/>
      <c r="B7" s="64"/>
      <c r="C7" s="13">
        <v>4</v>
      </c>
      <c r="D7" s="50">
        <v>30.71</v>
      </c>
      <c r="E7" s="50">
        <v>1</v>
      </c>
      <c r="F7" s="50">
        <v>1</v>
      </c>
      <c r="G7" s="14">
        <f t="shared" si="0"/>
        <v>5</v>
      </c>
      <c r="H7" s="50">
        <v>0</v>
      </c>
      <c r="I7" s="50">
        <v>0</v>
      </c>
      <c r="J7" s="14">
        <f t="shared" si="1"/>
        <v>25.71</v>
      </c>
      <c r="K7" s="64"/>
      <c r="L7" s="64"/>
      <c r="M7" s="64"/>
      <c r="N7" s="64"/>
      <c r="O7" s="70"/>
      <c r="Q7" s="77">
        <v>316.14999999999998</v>
      </c>
      <c r="R7" s="78"/>
    </row>
    <row r="8" spans="1:18" x14ac:dyDescent="0.25">
      <c r="A8" s="67"/>
      <c r="B8" s="64"/>
      <c r="C8" s="13">
        <v>5</v>
      </c>
      <c r="D8" s="50">
        <v>39.4</v>
      </c>
      <c r="E8" s="50">
        <v>1</v>
      </c>
      <c r="F8" s="50">
        <v>2</v>
      </c>
      <c r="G8" s="14">
        <f t="shared" si="0"/>
        <v>10</v>
      </c>
      <c r="H8" s="50">
        <v>0</v>
      </c>
      <c r="I8" s="50">
        <v>0</v>
      </c>
      <c r="J8" s="14">
        <f t="shared" si="1"/>
        <v>39.4</v>
      </c>
      <c r="K8" s="64"/>
      <c r="L8" s="64"/>
      <c r="M8" s="64"/>
      <c r="N8" s="64"/>
      <c r="O8" s="70"/>
    </row>
    <row r="9" spans="1:18" x14ac:dyDescent="0.25">
      <c r="A9" s="67"/>
      <c r="B9" s="64"/>
      <c r="C9" s="13">
        <v>6</v>
      </c>
      <c r="D9" s="50">
        <v>47</v>
      </c>
      <c r="E9" s="50">
        <v>1</v>
      </c>
      <c r="F9" s="50">
        <v>1</v>
      </c>
      <c r="G9" s="14">
        <f t="shared" si="0"/>
        <v>5</v>
      </c>
      <c r="H9" s="50">
        <v>0</v>
      </c>
      <c r="I9" s="50">
        <v>0</v>
      </c>
      <c r="J9" s="14">
        <f t="shared" si="1"/>
        <v>42</v>
      </c>
      <c r="K9" s="64"/>
      <c r="L9" s="64"/>
      <c r="M9" s="64"/>
      <c r="N9" s="64"/>
      <c r="O9" s="70"/>
      <c r="Q9" s="30"/>
      <c r="R9" s="30"/>
    </row>
    <row r="10" spans="1:18" x14ac:dyDescent="0.25">
      <c r="A10" s="67"/>
      <c r="B10" s="64"/>
      <c r="C10" s="13">
        <v>7</v>
      </c>
      <c r="D10" s="50">
        <v>44.48</v>
      </c>
      <c r="E10" s="50">
        <v>0</v>
      </c>
      <c r="F10" s="50">
        <v>0</v>
      </c>
      <c r="G10" s="14">
        <f t="shared" si="0"/>
        <v>0</v>
      </c>
      <c r="H10" s="50">
        <v>0</v>
      </c>
      <c r="I10" s="50">
        <v>0</v>
      </c>
      <c r="J10" s="14">
        <f t="shared" si="1"/>
        <v>44.48</v>
      </c>
      <c r="K10" s="64"/>
      <c r="L10" s="64"/>
      <c r="M10" s="64"/>
      <c r="N10" s="64"/>
      <c r="O10" s="70"/>
      <c r="Q10" s="30"/>
      <c r="R10" s="30"/>
    </row>
    <row r="11" spans="1:18" x14ac:dyDescent="0.25">
      <c r="A11" s="67"/>
      <c r="B11" s="64"/>
      <c r="C11" s="13">
        <v>8</v>
      </c>
      <c r="D11" s="50">
        <v>55.86</v>
      </c>
      <c r="E11" s="50">
        <v>0</v>
      </c>
      <c r="F11" s="50">
        <v>3</v>
      </c>
      <c r="G11" s="14">
        <f t="shared" si="0"/>
        <v>15</v>
      </c>
      <c r="H11" s="50">
        <v>0</v>
      </c>
      <c r="I11" s="50">
        <v>0</v>
      </c>
      <c r="J11" s="14">
        <f t="shared" si="1"/>
        <v>70.86</v>
      </c>
      <c r="K11" s="64"/>
      <c r="L11" s="64"/>
      <c r="M11" s="64"/>
      <c r="N11" s="64"/>
      <c r="O11" s="70"/>
      <c r="Q11" s="30"/>
      <c r="R11" s="30"/>
    </row>
    <row r="12" spans="1:18" x14ac:dyDescent="0.25">
      <c r="A12" s="67"/>
      <c r="B12" s="64"/>
      <c r="C12" s="13">
        <v>9</v>
      </c>
      <c r="D12" s="50">
        <v>36.19</v>
      </c>
      <c r="E12" s="50">
        <v>0</v>
      </c>
      <c r="F12" s="50">
        <v>1</v>
      </c>
      <c r="G12" s="14">
        <f t="shared" si="0"/>
        <v>5</v>
      </c>
      <c r="H12" s="50">
        <v>0</v>
      </c>
      <c r="I12" s="50">
        <v>0</v>
      </c>
      <c r="J12" s="14">
        <f t="shared" si="1"/>
        <v>41.19</v>
      </c>
      <c r="K12" s="64"/>
      <c r="L12" s="64"/>
      <c r="M12" s="64"/>
      <c r="N12" s="64"/>
      <c r="O12" s="70"/>
      <c r="Q12" s="30"/>
      <c r="R12" s="30"/>
    </row>
    <row r="13" spans="1:18" x14ac:dyDescent="0.25">
      <c r="A13" s="68"/>
      <c r="B13" s="65"/>
      <c r="C13" s="15">
        <v>10</v>
      </c>
      <c r="D13" s="16">
        <v>47.75</v>
      </c>
      <c r="E13" s="16">
        <v>0</v>
      </c>
      <c r="F13" s="16">
        <v>5</v>
      </c>
      <c r="G13" s="16">
        <f t="shared" si="0"/>
        <v>25</v>
      </c>
      <c r="H13" s="16">
        <v>0</v>
      </c>
      <c r="I13" s="16">
        <v>0</v>
      </c>
      <c r="J13" s="16">
        <f t="shared" si="1"/>
        <v>72.75</v>
      </c>
      <c r="K13" s="65"/>
      <c r="L13" s="65"/>
      <c r="M13" s="65"/>
      <c r="N13" s="65"/>
      <c r="O13" s="71"/>
      <c r="Q13" s="30"/>
      <c r="R13" s="30"/>
    </row>
    <row r="14" spans="1:18" x14ac:dyDescent="0.25">
      <c r="A14" s="66" t="s">
        <v>22</v>
      </c>
      <c r="B14" s="63" t="s">
        <v>40</v>
      </c>
      <c r="C14" s="11">
        <v>1</v>
      </c>
      <c r="D14" s="12">
        <v>30.45</v>
      </c>
      <c r="E14" s="12">
        <v>1</v>
      </c>
      <c r="F14" s="12">
        <v>1</v>
      </c>
      <c r="G14" s="12">
        <f t="shared" si="0"/>
        <v>5</v>
      </c>
      <c r="H14" s="12">
        <v>0</v>
      </c>
      <c r="I14" s="12">
        <v>0</v>
      </c>
      <c r="J14" s="12">
        <f t="shared" si="1"/>
        <v>25.450000000000003</v>
      </c>
      <c r="K14" s="63">
        <f>SUM(F14:F23)</f>
        <v>8</v>
      </c>
      <c r="L14" s="63">
        <f>_xlfn.RANK.EQ(K14,K4:K203,1)</f>
        <v>2</v>
      </c>
      <c r="M14" s="63">
        <f>SUM(J14:J23)</f>
        <v>361.68</v>
      </c>
      <c r="N14" s="63">
        <f>_xlfn.RANK.EQ(M14,M4:M203,1)</f>
        <v>2</v>
      </c>
      <c r="O14" s="69">
        <f>Q7/M14*100</f>
        <v>87.411523999115232</v>
      </c>
      <c r="Q14" s="30"/>
      <c r="R14" s="30"/>
    </row>
    <row r="15" spans="1:18" ht="15" customHeight="1" x14ac:dyDescent="0.25">
      <c r="A15" s="67"/>
      <c r="B15" s="64"/>
      <c r="C15" s="13">
        <v>2</v>
      </c>
      <c r="D15" s="14">
        <v>35.04</v>
      </c>
      <c r="E15" s="14">
        <v>0</v>
      </c>
      <c r="F15" s="14">
        <v>2</v>
      </c>
      <c r="G15" s="14">
        <f t="shared" si="0"/>
        <v>10</v>
      </c>
      <c r="H15" s="50">
        <v>0</v>
      </c>
      <c r="I15" s="50">
        <v>0</v>
      </c>
      <c r="J15" s="14">
        <f t="shared" si="1"/>
        <v>45.04</v>
      </c>
      <c r="K15" s="64"/>
      <c r="L15" s="64"/>
      <c r="M15" s="64"/>
      <c r="N15" s="64"/>
      <c r="O15" s="70"/>
    </row>
    <row r="16" spans="1:18" x14ac:dyDescent="0.25">
      <c r="A16" s="67"/>
      <c r="B16" s="64"/>
      <c r="C16" s="13">
        <v>3</v>
      </c>
      <c r="D16" s="14">
        <v>36.479999999999997</v>
      </c>
      <c r="E16" s="14">
        <v>0</v>
      </c>
      <c r="F16" s="14">
        <v>0</v>
      </c>
      <c r="G16" s="14">
        <f t="shared" si="0"/>
        <v>0</v>
      </c>
      <c r="H16" s="50">
        <v>0</v>
      </c>
      <c r="I16" s="50">
        <v>0</v>
      </c>
      <c r="J16" s="14">
        <f t="shared" si="1"/>
        <v>36.479999999999997</v>
      </c>
      <c r="K16" s="64"/>
      <c r="L16" s="64"/>
      <c r="M16" s="64"/>
      <c r="N16" s="64"/>
      <c r="O16" s="70"/>
    </row>
    <row r="17" spans="1:15" x14ac:dyDescent="0.25">
      <c r="A17" s="67"/>
      <c r="B17" s="64"/>
      <c r="C17" s="13">
        <v>4</v>
      </c>
      <c r="D17" s="50">
        <v>32.51</v>
      </c>
      <c r="E17" s="50">
        <v>1</v>
      </c>
      <c r="F17" s="50">
        <v>1</v>
      </c>
      <c r="G17" s="14">
        <f t="shared" si="0"/>
        <v>5</v>
      </c>
      <c r="H17" s="50">
        <v>0</v>
      </c>
      <c r="I17" s="50">
        <v>0</v>
      </c>
      <c r="J17" s="14">
        <f t="shared" si="1"/>
        <v>27.509999999999998</v>
      </c>
      <c r="K17" s="64"/>
      <c r="L17" s="64"/>
      <c r="M17" s="64"/>
      <c r="N17" s="64"/>
      <c r="O17" s="70"/>
    </row>
    <row r="18" spans="1:15" x14ac:dyDescent="0.25">
      <c r="A18" s="67"/>
      <c r="B18" s="64"/>
      <c r="C18" s="13">
        <v>5</v>
      </c>
      <c r="D18" s="50">
        <v>34.92</v>
      </c>
      <c r="E18" s="50">
        <v>1</v>
      </c>
      <c r="F18" s="50">
        <v>1</v>
      </c>
      <c r="G18" s="14">
        <f t="shared" si="0"/>
        <v>5</v>
      </c>
      <c r="H18" s="50">
        <v>0</v>
      </c>
      <c r="I18" s="50">
        <v>0</v>
      </c>
      <c r="J18" s="14">
        <f t="shared" si="1"/>
        <v>29.92</v>
      </c>
      <c r="K18" s="64"/>
      <c r="L18" s="64"/>
      <c r="M18" s="64"/>
      <c r="N18" s="64"/>
      <c r="O18" s="70"/>
    </row>
    <row r="19" spans="1:15" x14ac:dyDescent="0.25">
      <c r="A19" s="67"/>
      <c r="B19" s="64"/>
      <c r="C19" s="13">
        <v>6</v>
      </c>
      <c r="D19" s="50">
        <v>40.74</v>
      </c>
      <c r="E19" s="50">
        <v>0</v>
      </c>
      <c r="F19" s="50">
        <v>0</v>
      </c>
      <c r="G19" s="14">
        <f t="shared" si="0"/>
        <v>0</v>
      </c>
      <c r="H19" s="50">
        <v>0</v>
      </c>
      <c r="I19" s="50">
        <v>0</v>
      </c>
      <c r="J19" s="14">
        <f t="shared" si="1"/>
        <v>40.74</v>
      </c>
      <c r="K19" s="64"/>
      <c r="L19" s="64"/>
      <c r="M19" s="64"/>
      <c r="N19" s="64"/>
      <c r="O19" s="70"/>
    </row>
    <row r="20" spans="1:15" x14ac:dyDescent="0.25">
      <c r="A20" s="67"/>
      <c r="B20" s="64"/>
      <c r="C20" s="13">
        <v>7</v>
      </c>
      <c r="D20" s="50">
        <v>35.29</v>
      </c>
      <c r="E20" s="50">
        <v>1</v>
      </c>
      <c r="F20" s="50">
        <v>0</v>
      </c>
      <c r="G20" s="14">
        <f t="shared" si="0"/>
        <v>0</v>
      </c>
      <c r="H20" s="50">
        <v>0</v>
      </c>
      <c r="I20" s="50">
        <v>0</v>
      </c>
      <c r="J20" s="14">
        <f t="shared" si="1"/>
        <v>25.29</v>
      </c>
      <c r="K20" s="64"/>
      <c r="L20" s="64"/>
      <c r="M20" s="64"/>
      <c r="N20" s="64"/>
      <c r="O20" s="70"/>
    </row>
    <row r="21" spans="1:15" x14ac:dyDescent="0.25">
      <c r="A21" s="67"/>
      <c r="B21" s="64"/>
      <c r="C21" s="13">
        <v>8</v>
      </c>
      <c r="D21" s="50">
        <v>41.88</v>
      </c>
      <c r="E21" s="50">
        <v>0</v>
      </c>
      <c r="F21" s="50">
        <v>0</v>
      </c>
      <c r="G21" s="14">
        <f t="shared" si="0"/>
        <v>0</v>
      </c>
      <c r="H21" s="50">
        <v>0</v>
      </c>
      <c r="I21" s="50">
        <v>0</v>
      </c>
      <c r="J21" s="14">
        <f t="shared" si="1"/>
        <v>41.88</v>
      </c>
      <c r="K21" s="64"/>
      <c r="L21" s="64"/>
      <c r="M21" s="64"/>
      <c r="N21" s="64"/>
      <c r="O21" s="70"/>
    </row>
    <row r="22" spans="1:15" x14ac:dyDescent="0.25">
      <c r="A22" s="67"/>
      <c r="B22" s="64"/>
      <c r="C22" s="13">
        <v>9</v>
      </c>
      <c r="D22" s="50">
        <v>30.37</v>
      </c>
      <c r="E22" s="50">
        <v>0</v>
      </c>
      <c r="F22" s="50">
        <v>2</v>
      </c>
      <c r="G22" s="14">
        <f t="shared" si="0"/>
        <v>10</v>
      </c>
      <c r="H22" s="50">
        <v>0</v>
      </c>
      <c r="I22" s="50">
        <v>0</v>
      </c>
      <c r="J22" s="14">
        <f t="shared" si="1"/>
        <v>40.370000000000005</v>
      </c>
      <c r="K22" s="64"/>
      <c r="L22" s="64"/>
      <c r="M22" s="64"/>
      <c r="N22" s="64"/>
      <c r="O22" s="70"/>
    </row>
    <row r="23" spans="1:15" x14ac:dyDescent="0.25">
      <c r="A23" s="68"/>
      <c r="B23" s="65"/>
      <c r="C23" s="15">
        <v>10</v>
      </c>
      <c r="D23" s="16">
        <v>44</v>
      </c>
      <c r="E23" s="16">
        <v>0</v>
      </c>
      <c r="F23" s="16">
        <v>1</v>
      </c>
      <c r="G23" s="16">
        <f t="shared" si="0"/>
        <v>5</v>
      </c>
      <c r="H23" s="16">
        <v>0</v>
      </c>
      <c r="I23" s="16">
        <v>0</v>
      </c>
      <c r="J23" s="16">
        <f t="shared" si="1"/>
        <v>49</v>
      </c>
      <c r="K23" s="65"/>
      <c r="L23" s="65"/>
      <c r="M23" s="65"/>
      <c r="N23" s="65"/>
      <c r="O23" s="71"/>
    </row>
    <row r="24" spans="1:15" x14ac:dyDescent="0.25">
      <c r="A24" s="66" t="s">
        <v>22</v>
      </c>
      <c r="B24" s="63" t="s">
        <v>131</v>
      </c>
      <c r="C24" s="11">
        <v>1</v>
      </c>
      <c r="D24" s="12">
        <v>31.12</v>
      </c>
      <c r="E24" s="12">
        <v>1</v>
      </c>
      <c r="F24" s="12">
        <v>4</v>
      </c>
      <c r="G24" s="12">
        <f t="shared" si="0"/>
        <v>20</v>
      </c>
      <c r="H24" s="12">
        <v>0</v>
      </c>
      <c r="I24" s="12">
        <v>0</v>
      </c>
      <c r="J24" s="12">
        <f t="shared" si="1"/>
        <v>41.120000000000005</v>
      </c>
      <c r="K24" s="63">
        <f>SUM(F24:F33)</f>
        <v>34</v>
      </c>
      <c r="L24" s="63">
        <f>_xlfn.RANK.EQ(K24,K4:K203,1)</f>
        <v>15</v>
      </c>
      <c r="M24" s="63">
        <f>SUM(J24:J33)</f>
        <v>609.96</v>
      </c>
      <c r="N24" s="63">
        <f>_xlfn.RANK.EQ(M24,M4:M203,1)</f>
        <v>15</v>
      </c>
      <c r="O24" s="69">
        <f>Q7/M24*100</f>
        <v>51.831267624106495</v>
      </c>
    </row>
    <row r="25" spans="1:15" x14ac:dyDescent="0.25">
      <c r="A25" s="67"/>
      <c r="B25" s="64"/>
      <c r="C25" s="13">
        <v>2</v>
      </c>
      <c r="D25" s="14">
        <v>41.63</v>
      </c>
      <c r="E25" s="14">
        <v>0</v>
      </c>
      <c r="F25" s="14">
        <v>4</v>
      </c>
      <c r="G25" s="14">
        <f t="shared" si="0"/>
        <v>20</v>
      </c>
      <c r="H25" s="50">
        <v>1</v>
      </c>
      <c r="I25" s="50">
        <v>0</v>
      </c>
      <c r="J25" s="14">
        <f t="shared" si="1"/>
        <v>71.63</v>
      </c>
      <c r="K25" s="64"/>
      <c r="L25" s="64"/>
      <c r="M25" s="64"/>
      <c r="N25" s="64"/>
      <c r="O25" s="70"/>
    </row>
    <row r="26" spans="1:15" x14ac:dyDescent="0.25">
      <c r="A26" s="67"/>
      <c r="B26" s="64"/>
      <c r="C26" s="13">
        <v>3</v>
      </c>
      <c r="D26" s="14">
        <v>54.77</v>
      </c>
      <c r="E26" s="14">
        <v>0</v>
      </c>
      <c r="F26" s="14">
        <v>3</v>
      </c>
      <c r="G26" s="14">
        <f t="shared" si="0"/>
        <v>15</v>
      </c>
      <c r="H26" s="50">
        <v>0</v>
      </c>
      <c r="I26" s="50">
        <v>0</v>
      </c>
      <c r="J26" s="14">
        <f t="shared" si="1"/>
        <v>69.77000000000001</v>
      </c>
      <c r="K26" s="64"/>
      <c r="L26" s="64"/>
      <c r="M26" s="64"/>
      <c r="N26" s="64"/>
      <c r="O26" s="70"/>
    </row>
    <row r="27" spans="1:15" x14ac:dyDescent="0.25">
      <c r="A27" s="67"/>
      <c r="B27" s="64"/>
      <c r="C27" s="13">
        <v>4</v>
      </c>
      <c r="D27" s="50">
        <v>33.94</v>
      </c>
      <c r="E27" s="50">
        <v>1</v>
      </c>
      <c r="F27" s="50">
        <v>4</v>
      </c>
      <c r="G27" s="14">
        <f t="shared" si="0"/>
        <v>20</v>
      </c>
      <c r="H27" s="50">
        <v>0</v>
      </c>
      <c r="I27" s="50">
        <v>0</v>
      </c>
      <c r="J27" s="14">
        <f t="shared" si="1"/>
        <v>43.94</v>
      </c>
      <c r="K27" s="64"/>
      <c r="L27" s="64"/>
      <c r="M27" s="64"/>
      <c r="N27" s="64"/>
      <c r="O27" s="70"/>
    </row>
    <row r="28" spans="1:15" x14ac:dyDescent="0.25">
      <c r="A28" s="67"/>
      <c r="B28" s="64"/>
      <c r="C28" s="13">
        <v>5</v>
      </c>
      <c r="D28" s="50">
        <v>58.83</v>
      </c>
      <c r="E28" s="50">
        <v>1</v>
      </c>
      <c r="F28" s="50">
        <v>1</v>
      </c>
      <c r="G28" s="14">
        <f t="shared" si="0"/>
        <v>5</v>
      </c>
      <c r="H28" s="50">
        <v>0</v>
      </c>
      <c r="I28" s="50">
        <v>0</v>
      </c>
      <c r="J28" s="14">
        <f t="shared" si="1"/>
        <v>53.83</v>
      </c>
      <c r="K28" s="64"/>
      <c r="L28" s="64"/>
      <c r="M28" s="64"/>
      <c r="N28" s="64"/>
      <c r="O28" s="70"/>
    </row>
    <row r="29" spans="1:15" x14ac:dyDescent="0.25">
      <c r="A29" s="67"/>
      <c r="B29" s="64"/>
      <c r="C29" s="13">
        <v>6</v>
      </c>
      <c r="D29" s="50">
        <v>50.19</v>
      </c>
      <c r="E29" s="50">
        <v>1</v>
      </c>
      <c r="F29" s="50">
        <v>2</v>
      </c>
      <c r="G29" s="14">
        <f t="shared" si="0"/>
        <v>10</v>
      </c>
      <c r="H29" s="50">
        <v>0</v>
      </c>
      <c r="I29" s="50">
        <v>0</v>
      </c>
      <c r="J29" s="14">
        <f t="shared" si="1"/>
        <v>50.19</v>
      </c>
      <c r="K29" s="64"/>
      <c r="L29" s="64"/>
      <c r="M29" s="64"/>
      <c r="N29" s="64"/>
      <c r="O29" s="70"/>
    </row>
    <row r="30" spans="1:15" x14ac:dyDescent="0.25">
      <c r="A30" s="67"/>
      <c r="B30" s="64"/>
      <c r="C30" s="13">
        <v>7</v>
      </c>
      <c r="D30" s="50">
        <v>33.71</v>
      </c>
      <c r="E30" s="50">
        <v>1</v>
      </c>
      <c r="F30" s="50">
        <v>3</v>
      </c>
      <c r="G30" s="14">
        <f t="shared" si="0"/>
        <v>15</v>
      </c>
      <c r="H30" s="50">
        <v>0</v>
      </c>
      <c r="I30" s="50">
        <v>0</v>
      </c>
      <c r="J30" s="14">
        <f t="shared" si="1"/>
        <v>38.71</v>
      </c>
      <c r="K30" s="64"/>
      <c r="L30" s="64"/>
      <c r="M30" s="64"/>
      <c r="N30" s="64"/>
      <c r="O30" s="70"/>
    </row>
    <row r="31" spans="1:15" x14ac:dyDescent="0.25">
      <c r="A31" s="67"/>
      <c r="B31" s="64"/>
      <c r="C31" s="13">
        <v>8</v>
      </c>
      <c r="D31" s="50">
        <v>60.62</v>
      </c>
      <c r="E31" s="50">
        <v>0</v>
      </c>
      <c r="F31" s="50">
        <v>4</v>
      </c>
      <c r="G31" s="14">
        <f t="shared" si="0"/>
        <v>20</v>
      </c>
      <c r="H31" s="50">
        <v>0</v>
      </c>
      <c r="I31" s="50">
        <v>0</v>
      </c>
      <c r="J31" s="14">
        <f t="shared" si="1"/>
        <v>80.62</v>
      </c>
      <c r="K31" s="64"/>
      <c r="L31" s="64"/>
      <c r="M31" s="64"/>
      <c r="N31" s="64"/>
      <c r="O31" s="70"/>
    </row>
    <row r="32" spans="1:15" x14ac:dyDescent="0.25">
      <c r="A32" s="67"/>
      <c r="B32" s="64"/>
      <c r="C32" s="13">
        <v>9</v>
      </c>
      <c r="D32" s="50">
        <v>58.66</v>
      </c>
      <c r="E32" s="50">
        <v>0</v>
      </c>
      <c r="F32" s="50">
        <v>4</v>
      </c>
      <c r="G32" s="14">
        <f t="shared" si="0"/>
        <v>20</v>
      </c>
      <c r="H32" s="50">
        <v>1</v>
      </c>
      <c r="I32" s="50">
        <v>0</v>
      </c>
      <c r="J32" s="14">
        <f t="shared" si="1"/>
        <v>88.66</v>
      </c>
      <c r="K32" s="64"/>
      <c r="L32" s="64"/>
      <c r="M32" s="64"/>
      <c r="N32" s="64"/>
      <c r="O32" s="70"/>
    </row>
    <row r="33" spans="1:15" x14ac:dyDescent="0.25">
      <c r="A33" s="68"/>
      <c r="B33" s="65"/>
      <c r="C33" s="15">
        <v>10</v>
      </c>
      <c r="D33" s="16">
        <v>46.49</v>
      </c>
      <c r="E33" s="16">
        <v>0</v>
      </c>
      <c r="F33" s="16">
        <v>5</v>
      </c>
      <c r="G33" s="16">
        <f t="shared" si="0"/>
        <v>25</v>
      </c>
      <c r="H33" s="16">
        <v>0</v>
      </c>
      <c r="I33" s="16">
        <v>0</v>
      </c>
      <c r="J33" s="16">
        <f t="shared" si="1"/>
        <v>71.490000000000009</v>
      </c>
      <c r="K33" s="65"/>
      <c r="L33" s="65"/>
      <c r="M33" s="65"/>
      <c r="N33" s="65"/>
      <c r="O33" s="71"/>
    </row>
    <row r="34" spans="1:15" x14ac:dyDescent="0.25">
      <c r="A34" s="66" t="s">
        <v>1</v>
      </c>
      <c r="B34" s="63" t="s">
        <v>42</v>
      </c>
      <c r="C34" s="11">
        <v>1</v>
      </c>
      <c r="D34" s="12">
        <v>36.700000000000003</v>
      </c>
      <c r="E34" s="12">
        <v>1</v>
      </c>
      <c r="F34" s="12">
        <v>1</v>
      </c>
      <c r="G34" s="12">
        <f t="shared" si="0"/>
        <v>5</v>
      </c>
      <c r="H34" s="12">
        <v>0</v>
      </c>
      <c r="I34" s="12">
        <v>0</v>
      </c>
      <c r="J34" s="12">
        <f t="shared" si="1"/>
        <v>31.700000000000003</v>
      </c>
      <c r="K34" s="63">
        <f>SUM(F34:F43)</f>
        <v>16</v>
      </c>
      <c r="L34" s="63">
        <f>_xlfn.RANK.EQ(K34,K4:K203,1)</f>
        <v>8</v>
      </c>
      <c r="M34" s="63">
        <f>SUM(J34:J43)</f>
        <v>445.47</v>
      </c>
      <c r="N34" s="63">
        <f>_xlfn.RANK.EQ(M34,M4:M203,1)</f>
        <v>4</v>
      </c>
      <c r="O34" s="69">
        <f>Q7/M34*100</f>
        <v>70.969986755561536</v>
      </c>
    </row>
    <row r="35" spans="1:15" x14ac:dyDescent="0.25">
      <c r="A35" s="67"/>
      <c r="B35" s="64"/>
      <c r="C35" s="13">
        <v>2</v>
      </c>
      <c r="D35" s="50">
        <v>35.69</v>
      </c>
      <c r="E35" s="50">
        <v>0</v>
      </c>
      <c r="F35" s="50">
        <v>1</v>
      </c>
      <c r="G35" s="14">
        <f t="shared" si="0"/>
        <v>5</v>
      </c>
      <c r="H35" s="50">
        <v>0</v>
      </c>
      <c r="I35" s="50">
        <v>0</v>
      </c>
      <c r="J35" s="14">
        <f t="shared" si="1"/>
        <v>40.69</v>
      </c>
      <c r="K35" s="64"/>
      <c r="L35" s="64"/>
      <c r="M35" s="64"/>
      <c r="N35" s="64"/>
      <c r="O35" s="70"/>
    </row>
    <row r="36" spans="1:15" x14ac:dyDescent="0.25">
      <c r="A36" s="67"/>
      <c r="B36" s="64"/>
      <c r="C36" s="13">
        <v>3</v>
      </c>
      <c r="D36" s="50">
        <v>44.23</v>
      </c>
      <c r="E36" s="50">
        <v>0</v>
      </c>
      <c r="F36" s="50">
        <v>2</v>
      </c>
      <c r="G36" s="14">
        <f t="shared" si="0"/>
        <v>10</v>
      </c>
      <c r="H36" s="50">
        <v>0</v>
      </c>
      <c r="I36" s="50">
        <v>0</v>
      </c>
      <c r="J36" s="14">
        <f t="shared" si="1"/>
        <v>54.23</v>
      </c>
      <c r="K36" s="64"/>
      <c r="L36" s="64"/>
      <c r="M36" s="64"/>
      <c r="N36" s="64"/>
      <c r="O36" s="70"/>
    </row>
    <row r="37" spans="1:15" x14ac:dyDescent="0.25">
      <c r="A37" s="67"/>
      <c r="B37" s="64"/>
      <c r="C37" s="13">
        <v>4</v>
      </c>
      <c r="D37" s="50">
        <v>29.61</v>
      </c>
      <c r="E37" s="50">
        <v>0</v>
      </c>
      <c r="F37" s="50">
        <v>2</v>
      </c>
      <c r="G37" s="14">
        <f t="shared" si="0"/>
        <v>10</v>
      </c>
      <c r="H37" s="50">
        <v>1</v>
      </c>
      <c r="I37" s="50">
        <v>0</v>
      </c>
      <c r="J37" s="14">
        <f t="shared" si="1"/>
        <v>49.61</v>
      </c>
      <c r="K37" s="64"/>
      <c r="L37" s="64"/>
      <c r="M37" s="64"/>
      <c r="N37" s="64"/>
      <c r="O37" s="70"/>
    </row>
    <row r="38" spans="1:15" x14ac:dyDescent="0.25">
      <c r="A38" s="67"/>
      <c r="B38" s="64"/>
      <c r="C38" s="13">
        <v>5</v>
      </c>
      <c r="D38" s="50">
        <v>43.43</v>
      </c>
      <c r="E38" s="50">
        <v>1</v>
      </c>
      <c r="F38" s="50">
        <v>2</v>
      </c>
      <c r="G38" s="14">
        <f t="shared" si="0"/>
        <v>10</v>
      </c>
      <c r="H38" s="50">
        <v>0</v>
      </c>
      <c r="I38" s="50">
        <v>0</v>
      </c>
      <c r="J38" s="14">
        <f t="shared" si="1"/>
        <v>43.43</v>
      </c>
      <c r="K38" s="64"/>
      <c r="L38" s="64"/>
      <c r="M38" s="64"/>
      <c r="N38" s="64"/>
      <c r="O38" s="70"/>
    </row>
    <row r="39" spans="1:15" x14ac:dyDescent="0.25">
      <c r="A39" s="67"/>
      <c r="B39" s="64"/>
      <c r="C39" s="13">
        <v>6</v>
      </c>
      <c r="D39" s="14">
        <v>45.63</v>
      </c>
      <c r="E39" s="14">
        <v>1</v>
      </c>
      <c r="F39" s="14">
        <v>1</v>
      </c>
      <c r="G39" s="14">
        <f t="shared" si="0"/>
        <v>5</v>
      </c>
      <c r="H39" s="50">
        <v>0</v>
      </c>
      <c r="I39" s="50">
        <v>0</v>
      </c>
      <c r="J39" s="14">
        <f t="shared" si="1"/>
        <v>40.630000000000003</v>
      </c>
      <c r="K39" s="64"/>
      <c r="L39" s="64"/>
      <c r="M39" s="64"/>
      <c r="N39" s="64"/>
      <c r="O39" s="70"/>
    </row>
    <row r="40" spans="1:15" x14ac:dyDescent="0.25">
      <c r="A40" s="67"/>
      <c r="B40" s="64"/>
      <c r="C40" s="13">
        <v>7</v>
      </c>
      <c r="D40" s="14">
        <v>39.51</v>
      </c>
      <c r="E40" s="14">
        <v>1</v>
      </c>
      <c r="F40" s="14">
        <v>1</v>
      </c>
      <c r="G40" s="14">
        <f t="shared" si="0"/>
        <v>5</v>
      </c>
      <c r="H40" s="50">
        <v>0</v>
      </c>
      <c r="I40" s="50">
        <v>0</v>
      </c>
      <c r="J40" s="14">
        <f t="shared" si="1"/>
        <v>34.51</v>
      </c>
      <c r="K40" s="64"/>
      <c r="L40" s="64"/>
      <c r="M40" s="64"/>
      <c r="N40" s="64"/>
      <c r="O40" s="70"/>
    </row>
    <row r="41" spans="1:15" x14ac:dyDescent="0.25">
      <c r="A41" s="67"/>
      <c r="B41" s="64"/>
      <c r="C41" s="13">
        <v>8</v>
      </c>
      <c r="D41" s="14">
        <v>46.21</v>
      </c>
      <c r="E41" s="14">
        <v>0</v>
      </c>
      <c r="F41" s="14">
        <v>3</v>
      </c>
      <c r="G41" s="14">
        <f t="shared" si="0"/>
        <v>15</v>
      </c>
      <c r="H41" s="50">
        <v>0</v>
      </c>
      <c r="I41" s="50">
        <v>0</v>
      </c>
      <c r="J41" s="14">
        <f t="shared" si="1"/>
        <v>61.21</v>
      </c>
      <c r="K41" s="64"/>
      <c r="L41" s="64"/>
      <c r="M41" s="64"/>
      <c r="N41" s="64"/>
      <c r="O41" s="70"/>
    </row>
    <row r="42" spans="1:15" x14ac:dyDescent="0.25">
      <c r="A42" s="67"/>
      <c r="B42" s="64"/>
      <c r="C42" s="13">
        <v>9</v>
      </c>
      <c r="D42" s="50">
        <v>28.99</v>
      </c>
      <c r="E42" s="50">
        <v>0</v>
      </c>
      <c r="F42" s="50">
        <v>1</v>
      </c>
      <c r="G42" s="14">
        <f t="shared" si="0"/>
        <v>5</v>
      </c>
      <c r="H42" s="50">
        <v>0</v>
      </c>
      <c r="I42" s="50">
        <v>0</v>
      </c>
      <c r="J42" s="14">
        <f t="shared" si="1"/>
        <v>33.989999999999995</v>
      </c>
      <c r="K42" s="64"/>
      <c r="L42" s="64"/>
      <c r="M42" s="64"/>
      <c r="N42" s="64"/>
      <c r="O42" s="70"/>
    </row>
    <row r="43" spans="1:15" x14ac:dyDescent="0.25">
      <c r="A43" s="68"/>
      <c r="B43" s="65"/>
      <c r="C43" s="15">
        <v>10</v>
      </c>
      <c r="D43" s="16">
        <v>45.47</v>
      </c>
      <c r="E43" s="16">
        <v>0</v>
      </c>
      <c r="F43" s="16">
        <v>2</v>
      </c>
      <c r="G43" s="16">
        <f t="shared" si="0"/>
        <v>10</v>
      </c>
      <c r="H43" s="16">
        <v>0</v>
      </c>
      <c r="I43" s="16">
        <v>0</v>
      </c>
      <c r="J43" s="16">
        <f t="shared" si="1"/>
        <v>55.47</v>
      </c>
      <c r="K43" s="65"/>
      <c r="L43" s="65"/>
      <c r="M43" s="65"/>
      <c r="N43" s="65"/>
      <c r="O43" s="71"/>
    </row>
    <row r="44" spans="1:15" x14ac:dyDescent="0.25">
      <c r="A44" s="66" t="s">
        <v>66</v>
      </c>
      <c r="B44" s="63" t="s">
        <v>73</v>
      </c>
      <c r="C44" s="54">
        <v>1</v>
      </c>
      <c r="D44" s="12">
        <v>43.16</v>
      </c>
      <c r="E44" s="12">
        <v>0</v>
      </c>
      <c r="F44" s="12">
        <v>2</v>
      </c>
      <c r="G44" s="12">
        <f t="shared" ref="G44:G53" si="2">PRODUCT(F44*5)</f>
        <v>10</v>
      </c>
      <c r="H44" s="12">
        <v>0</v>
      </c>
      <c r="I44" s="12">
        <v>0</v>
      </c>
      <c r="J44" s="12">
        <f t="shared" ref="J44:J53" si="3">SUM(D44,G44,H44*10,I44*10)-(E44*10)</f>
        <v>53.16</v>
      </c>
      <c r="K44" s="63">
        <f>SUM(F44:F53)</f>
        <v>11</v>
      </c>
      <c r="L44" s="63">
        <f>_xlfn.RANK.EQ(K44,K14:K213,1)</f>
        <v>5</v>
      </c>
      <c r="M44" s="63">
        <f>SUM(J44:J53)</f>
        <v>587.43999999999994</v>
      </c>
      <c r="N44" s="63">
        <f>_xlfn.RANK.EQ(M44,M14:M203,1)</f>
        <v>12</v>
      </c>
      <c r="O44" s="69">
        <f>Q7/M44*100</f>
        <v>53.818262290616914</v>
      </c>
    </row>
    <row r="45" spans="1:15" x14ac:dyDescent="0.25">
      <c r="A45" s="67"/>
      <c r="B45" s="64"/>
      <c r="C45" s="55">
        <v>2</v>
      </c>
      <c r="D45" s="50">
        <v>45.18</v>
      </c>
      <c r="E45" s="50">
        <v>0</v>
      </c>
      <c r="F45" s="50">
        <v>1</v>
      </c>
      <c r="G45" s="14">
        <f t="shared" si="2"/>
        <v>5</v>
      </c>
      <c r="H45" s="50">
        <v>0</v>
      </c>
      <c r="I45" s="50">
        <v>0</v>
      </c>
      <c r="J45" s="14">
        <f t="shared" si="3"/>
        <v>50.18</v>
      </c>
      <c r="K45" s="64"/>
      <c r="L45" s="64"/>
      <c r="M45" s="64"/>
      <c r="N45" s="64"/>
      <c r="O45" s="70"/>
    </row>
    <row r="46" spans="1:15" x14ac:dyDescent="0.25">
      <c r="A46" s="67"/>
      <c r="B46" s="64"/>
      <c r="C46" s="55">
        <v>3</v>
      </c>
      <c r="D46" s="50">
        <v>52.04</v>
      </c>
      <c r="E46" s="50">
        <v>0</v>
      </c>
      <c r="F46" s="50">
        <v>1</v>
      </c>
      <c r="G46" s="14">
        <f t="shared" si="2"/>
        <v>5</v>
      </c>
      <c r="H46" s="50">
        <v>0</v>
      </c>
      <c r="I46" s="50">
        <v>0</v>
      </c>
      <c r="J46" s="14">
        <f t="shared" si="3"/>
        <v>57.04</v>
      </c>
      <c r="K46" s="64"/>
      <c r="L46" s="64"/>
      <c r="M46" s="64"/>
      <c r="N46" s="64"/>
      <c r="O46" s="70"/>
    </row>
    <row r="47" spans="1:15" x14ac:dyDescent="0.25">
      <c r="A47" s="67"/>
      <c r="B47" s="64"/>
      <c r="C47" s="55">
        <v>4</v>
      </c>
      <c r="D47" s="50">
        <v>40.29</v>
      </c>
      <c r="E47" s="50">
        <v>0</v>
      </c>
      <c r="F47" s="50">
        <v>0</v>
      </c>
      <c r="G47" s="14">
        <f t="shared" si="2"/>
        <v>0</v>
      </c>
      <c r="H47" s="50">
        <v>1</v>
      </c>
      <c r="I47" s="50">
        <v>0</v>
      </c>
      <c r="J47" s="14">
        <f t="shared" si="3"/>
        <v>50.29</v>
      </c>
      <c r="K47" s="64"/>
      <c r="L47" s="64"/>
      <c r="M47" s="64"/>
      <c r="N47" s="64"/>
      <c r="O47" s="70"/>
    </row>
    <row r="48" spans="1:15" x14ac:dyDescent="0.25">
      <c r="A48" s="67"/>
      <c r="B48" s="64"/>
      <c r="C48" s="55">
        <v>5</v>
      </c>
      <c r="D48" s="50">
        <v>55.89</v>
      </c>
      <c r="E48" s="50">
        <v>1</v>
      </c>
      <c r="F48" s="50">
        <v>0</v>
      </c>
      <c r="G48" s="14">
        <f>F48*5</f>
        <v>0</v>
      </c>
      <c r="H48" s="50">
        <v>0</v>
      </c>
      <c r="I48" s="50">
        <v>0</v>
      </c>
      <c r="J48" s="14">
        <f t="shared" si="3"/>
        <v>45.89</v>
      </c>
      <c r="K48" s="64"/>
      <c r="L48" s="64"/>
      <c r="M48" s="64"/>
      <c r="N48" s="64"/>
      <c r="O48" s="70"/>
    </row>
    <row r="49" spans="1:15" x14ac:dyDescent="0.25">
      <c r="A49" s="67"/>
      <c r="B49" s="64"/>
      <c r="C49" s="55">
        <v>6</v>
      </c>
      <c r="D49" s="14">
        <v>59.98</v>
      </c>
      <c r="E49" s="14">
        <v>0</v>
      </c>
      <c r="F49" s="14">
        <v>1</v>
      </c>
      <c r="G49" s="14">
        <f t="shared" si="2"/>
        <v>5</v>
      </c>
      <c r="H49" s="50">
        <v>0</v>
      </c>
      <c r="I49" s="50">
        <v>0</v>
      </c>
      <c r="J49" s="14">
        <f t="shared" si="3"/>
        <v>64.97999999999999</v>
      </c>
      <c r="K49" s="64"/>
      <c r="L49" s="64"/>
      <c r="M49" s="64"/>
      <c r="N49" s="64"/>
      <c r="O49" s="70"/>
    </row>
    <row r="50" spans="1:15" x14ac:dyDescent="0.25">
      <c r="A50" s="67"/>
      <c r="B50" s="64"/>
      <c r="C50" s="55">
        <v>7</v>
      </c>
      <c r="D50" s="14">
        <v>55.29</v>
      </c>
      <c r="E50" s="14">
        <v>1</v>
      </c>
      <c r="F50" s="14">
        <v>1</v>
      </c>
      <c r="G50" s="14">
        <f t="shared" si="2"/>
        <v>5</v>
      </c>
      <c r="H50" s="50">
        <v>0</v>
      </c>
      <c r="I50" s="50">
        <v>0</v>
      </c>
      <c r="J50" s="14">
        <f t="shared" si="3"/>
        <v>50.29</v>
      </c>
      <c r="K50" s="64"/>
      <c r="L50" s="64"/>
      <c r="M50" s="64"/>
      <c r="N50" s="64"/>
      <c r="O50" s="70"/>
    </row>
    <row r="51" spans="1:15" x14ac:dyDescent="0.25">
      <c r="A51" s="67"/>
      <c r="B51" s="64"/>
      <c r="C51" s="55">
        <v>8</v>
      </c>
      <c r="D51" s="14">
        <v>66.52</v>
      </c>
      <c r="E51" s="14">
        <v>0</v>
      </c>
      <c r="F51" s="14">
        <v>1</v>
      </c>
      <c r="G51" s="14">
        <f t="shared" si="2"/>
        <v>5</v>
      </c>
      <c r="H51" s="50">
        <v>0</v>
      </c>
      <c r="I51" s="50">
        <v>0</v>
      </c>
      <c r="J51" s="14">
        <f t="shared" si="3"/>
        <v>71.52</v>
      </c>
      <c r="K51" s="64"/>
      <c r="L51" s="64"/>
      <c r="M51" s="64"/>
      <c r="N51" s="64"/>
      <c r="O51" s="70"/>
    </row>
    <row r="52" spans="1:15" x14ac:dyDescent="0.25">
      <c r="A52" s="67"/>
      <c r="B52" s="64"/>
      <c r="C52" s="55">
        <v>9</v>
      </c>
      <c r="D52" s="50">
        <v>51.56</v>
      </c>
      <c r="E52" s="50">
        <v>0</v>
      </c>
      <c r="F52" s="50">
        <v>3</v>
      </c>
      <c r="G52" s="14">
        <f t="shared" si="2"/>
        <v>15</v>
      </c>
      <c r="H52" s="50">
        <v>0</v>
      </c>
      <c r="I52" s="50">
        <v>0</v>
      </c>
      <c r="J52" s="14">
        <f t="shared" si="3"/>
        <v>66.56</v>
      </c>
      <c r="K52" s="64"/>
      <c r="L52" s="64"/>
      <c r="M52" s="64"/>
      <c r="N52" s="64"/>
      <c r="O52" s="70"/>
    </row>
    <row r="53" spans="1:15" x14ac:dyDescent="0.25">
      <c r="A53" s="68"/>
      <c r="B53" s="65"/>
      <c r="C53" s="56">
        <v>10</v>
      </c>
      <c r="D53" s="16">
        <v>72.53</v>
      </c>
      <c r="E53" s="16">
        <v>0</v>
      </c>
      <c r="F53" s="16">
        <v>1</v>
      </c>
      <c r="G53" s="16">
        <f t="shared" si="2"/>
        <v>5</v>
      </c>
      <c r="H53" s="16">
        <v>0</v>
      </c>
      <c r="I53" s="16">
        <v>0</v>
      </c>
      <c r="J53" s="16">
        <f t="shared" si="3"/>
        <v>77.53</v>
      </c>
      <c r="K53" s="65"/>
      <c r="L53" s="65"/>
      <c r="M53" s="65"/>
      <c r="N53" s="65"/>
      <c r="O53" s="71"/>
    </row>
    <row r="54" spans="1:15" x14ac:dyDescent="0.25">
      <c r="A54" s="66" t="s">
        <v>1</v>
      </c>
      <c r="B54" s="63" t="s">
        <v>43</v>
      </c>
      <c r="C54" s="11">
        <v>1</v>
      </c>
      <c r="D54" s="12">
        <v>31.03</v>
      </c>
      <c r="E54" s="12">
        <v>1</v>
      </c>
      <c r="F54" s="12">
        <v>1</v>
      </c>
      <c r="G54" s="12">
        <f t="shared" si="0"/>
        <v>5</v>
      </c>
      <c r="H54" s="12">
        <v>0</v>
      </c>
      <c r="I54" s="12">
        <v>0</v>
      </c>
      <c r="J54" s="12">
        <f t="shared" ref="J54:J63" si="4">SUM(D54,G54,H54*10,I54*10)-(E54*10)</f>
        <v>26.03</v>
      </c>
      <c r="K54" s="63">
        <f>SUM(F54:F63)</f>
        <v>16</v>
      </c>
      <c r="L54" s="63">
        <f>_xlfn.RANK.EQ(K54,K4:K203,1)</f>
        <v>8</v>
      </c>
      <c r="M54" s="63">
        <f>SUM(J54:J63)</f>
        <v>517.85</v>
      </c>
      <c r="N54" s="63">
        <f>_xlfn.RANK.EQ(M54,M4:M203,1)</f>
        <v>8</v>
      </c>
      <c r="O54" s="69">
        <f>Q7/M54*100</f>
        <v>61.050497248237903</v>
      </c>
    </row>
    <row r="55" spans="1:15" x14ac:dyDescent="0.25">
      <c r="A55" s="67"/>
      <c r="B55" s="64"/>
      <c r="C55" s="13">
        <v>2</v>
      </c>
      <c r="D55" s="50">
        <v>38.36</v>
      </c>
      <c r="E55" s="50">
        <v>0</v>
      </c>
      <c r="F55" s="50">
        <v>0</v>
      </c>
      <c r="G55" s="14">
        <f t="shared" si="0"/>
        <v>0</v>
      </c>
      <c r="H55" s="50">
        <v>0</v>
      </c>
      <c r="I55" s="50">
        <v>0</v>
      </c>
      <c r="J55" s="14">
        <f t="shared" si="4"/>
        <v>38.36</v>
      </c>
      <c r="K55" s="64"/>
      <c r="L55" s="64"/>
      <c r="M55" s="64"/>
      <c r="N55" s="64"/>
      <c r="O55" s="70"/>
    </row>
    <row r="56" spans="1:15" x14ac:dyDescent="0.25">
      <c r="A56" s="67"/>
      <c r="B56" s="64"/>
      <c r="C56" s="13">
        <v>3</v>
      </c>
      <c r="D56" s="50">
        <v>45.04</v>
      </c>
      <c r="E56" s="50">
        <v>0</v>
      </c>
      <c r="F56" s="50">
        <v>2</v>
      </c>
      <c r="G56" s="14">
        <f t="shared" si="0"/>
        <v>10</v>
      </c>
      <c r="H56" s="50">
        <v>0</v>
      </c>
      <c r="I56" s="50">
        <v>0</v>
      </c>
      <c r="J56" s="14">
        <f t="shared" si="4"/>
        <v>55.04</v>
      </c>
      <c r="K56" s="64"/>
      <c r="L56" s="64"/>
      <c r="M56" s="64"/>
      <c r="N56" s="64"/>
      <c r="O56" s="70"/>
    </row>
    <row r="57" spans="1:15" x14ac:dyDescent="0.25">
      <c r="A57" s="67"/>
      <c r="B57" s="64"/>
      <c r="C57" s="13">
        <v>4</v>
      </c>
      <c r="D57" s="50">
        <v>37.729999999999997</v>
      </c>
      <c r="E57" s="50">
        <v>0</v>
      </c>
      <c r="F57" s="50">
        <v>3</v>
      </c>
      <c r="G57" s="14">
        <f t="shared" si="0"/>
        <v>15</v>
      </c>
      <c r="H57" s="50">
        <v>0</v>
      </c>
      <c r="I57" s="50">
        <v>0</v>
      </c>
      <c r="J57" s="14">
        <f t="shared" si="4"/>
        <v>52.73</v>
      </c>
      <c r="K57" s="64"/>
      <c r="L57" s="64"/>
      <c r="M57" s="64"/>
      <c r="N57" s="64"/>
      <c r="O57" s="70"/>
    </row>
    <row r="58" spans="1:15" x14ac:dyDescent="0.25">
      <c r="A58" s="67"/>
      <c r="B58" s="64"/>
      <c r="C58" s="13">
        <v>5</v>
      </c>
      <c r="D58" s="50">
        <v>45.11</v>
      </c>
      <c r="E58" s="50">
        <v>1</v>
      </c>
      <c r="F58" s="50">
        <v>2</v>
      </c>
      <c r="G58" s="14">
        <f t="shared" si="0"/>
        <v>10</v>
      </c>
      <c r="H58" s="50">
        <v>0</v>
      </c>
      <c r="I58" s="50">
        <v>0</v>
      </c>
      <c r="J58" s="14">
        <f t="shared" si="4"/>
        <v>45.11</v>
      </c>
      <c r="K58" s="64"/>
      <c r="L58" s="64"/>
      <c r="M58" s="64"/>
      <c r="N58" s="64"/>
      <c r="O58" s="70"/>
    </row>
    <row r="59" spans="1:15" x14ac:dyDescent="0.25">
      <c r="A59" s="67"/>
      <c r="B59" s="64"/>
      <c r="C59" s="13">
        <v>6</v>
      </c>
      <c r="D59" s="14">
        <v>55.09</v>
      </c>
      <c r="E59" s="14">
        <v>0</v>
      </c>
      <c r="F59" s="14">
        <v>2</v>
      </c>
      <c r="G59" s="14">
        <f t="shared" si="0"/>
        <v>10</v>
      </c>
      <c r="H59" s="50">
        <v>1</v>
      </c>
      <c r="I59" s="50">
        <v>0</v>
      </c>
      <c r="J59" s="14">
        <f t="shared" si="4"/>
        <v>75.09</v>
      </c>
      <c r="K59" s="64"/>
      <c r="L59" s="64"/>
      <c r="M59" s="64"/>
      <c r="N59" s="64"/>
      <c r="O59" s="70"/>
    </row>
    <row r="60" spans="1:15" x14ac:dyDescent="0.25">
      <c r="A60" s="67"/>
      <c r="B60" s="64"/>
      <c r="C60" s="13">
        <v>7</v>
      </c>
      <c r="D60" s="14">
        <v>53.49</v>
      </c>
      <c r="E60" s="14">
        <v>1</v>
      </c>
      <c r="F60" s="14">
        <v>2</v>
      </c>
      <c r="G60" s="14">
        <f t="shared" si="0"/>
        <v>10</v>
      </c>
      <c r="H60" s="50">
        <v>0</v>
      </c>
      <c r="I60" s="50">
        <v>0</v>
      </c>
      <c r="J60" s="14">
        <f t="shared" si="4"/>
        <v>53.49</v>
      </c>
      <c r="K60" s="64"/>
      <c r="L60" s="64"/>
      <c r="M60" s="64"/>
      <c r="N60" s="64"/>
      <c r="O60" s="70"/>
    </row>
    <row r="61" spans="1:15" x14ac:dyDescent="0.25">
      <c r="A61" s="67"/>
      <c r="B61" s="64"/>
      <c r="C61" s="13">
        <v>8</v>
      </c>
      <c r="D61" s="14">
        <v>53.15</v>
      </c>
      <c r="E61" s="14">
        <v>0</v>
      </c>
      <c r="F61" s="14">
        <v>1</v>
      </c>
      <c r="G61" s="14">
        <f t="shared" si="0"/>
        <v>5</v>
      </c>
      <c r="H61" s="50">
        <v>1</v>
      </c>
      <c r="I61" s="50">
        <v>0</v>
      </c>
      <c r="J61" s="14">
        <f t="shared" si="4"/>
        <v>68.150000000000006</v>
      </c>
      <c r="K61" s="64"/>
      <c r="L61" s="64"/>
      <c r="M61" s="64"/>
      <c r="N61" s="64"/>
      <c r="O61" s="70"/>
    </row>
    <row r="62" spans="1:15" x14ac:dyDescent="0.25">
      <c r="A62" s="67"/>
      <c r="B62" s="64"/>
      <c r="C62" s="13">
        <v>9</v>
      </c>
      <c r="D62" s="50">
        <v>33.520000000000003</v>
      </c>
      <c r="E62" s="50">
        <v>1</v>
      </c>
      <c r="F62" s="50">
        <v>2</v>
      </c>
      <c r="G62" s="14">
        <f t="shared" si="0"/>
        <v>10</v>
      </c>
      <c r="H62" s="50">
        <v>0</v>
      </c>
      <c r="I62" s="50">
        <v>0</v>
      </c>
      <c r="J62" s="14">
        <f t="shared" si="4"/>
        <v>33.520000000000003</v>
      </c>
      <c r="K62" s="64"/>
      <c r="L62" s="64"/>
      <c r="M62" s="64"/>
      <c r="N62" s="64"/>
      <c r="O62" s="70"/>
    </row>
    <row r="63" spans="1:15" x14ac:dyDescent="0.25">
      <c r="A63" s="68"/>
      <c r="B63" s="65"/>
      <c r="C63" s="15">
        <v>10</v>
      </c>
      <c r="D63" s="16">
        <v>55.33</v>
      </c>
      <c r="E63" s="16">
        <v>0</v>
      </c>
      <c r="F63" s="16">
        <v>1</v>
      </c>
      <c r="G63" s="16">
        <f t="shared" si="0"/>
        <v>5</v>
      </c>
      <c r="H63" s="16">
        <v>1</v>
      </c>
      <c r="I63" s="16">
        <v>0</v>
      </c>
      <c r="J63" s="16">
        <f t="shared" si="4"/>
        <v>70.33</v>
      </c>
      <c r="K63" s="65"/>
      <c r="L63" s="65"/>
      <c r="M63" s="65"/>
      <c r="N63" s="65"/>
      <c r="O63" s="71"/>
    </row>
    <row r="64" spans="1:15" x14ac:dyDescent="0.25">
      <c r="A64" s="66" t="s">
        <v>22</v>
      </c>
      <c r="B64" s="63" t="s">
        <v>44</v>
      </c>
      <c r="C64" s="11">
        <v>1</v>
      </c>
      <c r="D64" s="12">
        <v>43.84</v>
      </c>
      <c r="E64" s="12">
        <v>0</v>
      </c>
      <c r="F64" s="12">
        <v>0</v>
      </c>
      <c r="G64" s="12">
        <f t="shared" si="0"/>
        <v>0</v>
      </c>
      <c r="H64" s="12">
        <v>0</v>
      </c>
      <c r="I64" s="12">
        <v>0</v>
      </c>
      <c r="J64" s="12">
        <f t="shared" ref="J64:J137" si="5">SUM(D64,G64,H64*10,I64*10)-(E64*10)</f>
        <v>43.84</v>
      </c>
      <c r="K64" s="63">
        <f>SUM(F64:F73)</f>
        <v>8</v>
      </c>
      <c r="L64" s="63">
        <f>_xlfn.RANK.EQ(K64,K4:K203,1)</f>
        <v>2</v>
      </c>
      <c r="M64" s="63">
        <f>SUM(J64:J73)</f>
        <v>670.78</v>
      </c>
      <c r="N64" s="63">
        <f>_xlfn.RANK.EQ(M64,M4:M203,1)</f>
        <v>16</v>
      </c>
      <c r="O64" s="69">
        <f>Q7/M64*100</f>
        <v>47.131697426876173</v>
      </c>
    </row>
    <row r="65" spans="1:15" x14ac:dyDescent="0.25">
      <c r="A65" s="67"/>
      <c r="B65" s="64"/>
      <c r="C65" s="13">
        <v>2</v>
      </c>
      <c r="D65" s="50">
        <v>50.91</v>
      </c>
      <c r="E65" s="50">
        <v>0</v>
      </c>
      <c r="F65" s="50">
        <v>0</v>
      </c>
      <c r="G65" s="14">
        <v>0</v>
      </c>
      <c r="H65" s="50">
        <v>0</v>
      </c>
      <c r="I65" s="50">
        <v>0</v>
      </c>
      <c r="J65" s="14">
        <f t="shared" si="5"/>
        <v>50.91</v>
      </c>
      <c r="K65" s="64"/>
      <c r="L65" s="64"/>
      <c r="M65" s="64"/>
      <c r="N65" s="64"/>
      <c r="O65" s="70"/>
    </row>
    <row r="66" spans="1:15" x14ac:dyDescent="0.25">
      <c r="A66" s="67"/>
      <c r="B66" s="64"/>
      <c r="C66" s="13">
        <v>3</v>
      </c>
      <c r="D66" s="50">
        <v>73.400000000000006</v>
      </c>
      <c r="E66" s="50">
        <v>0</v>
      </c>
      <c r="F66" s="50">
        <v>1</v>
      </c>
      <c r="G66" s="14">
        <f t="shared" si="0"/>
        <v>5</v>
      </c>
      <c r="H66" s="50">
        <v>1</v>
      </c>
      <c r="I66" s="50">
        <v>0</v>
      </c>
      <c r="J66" s="14">
        <f t="shared" si="5"/>
        <v>88.4</v>
      </c>
      <c r="K66" s="64"/>
      <c r="L66" s="64"/>
      <c r="M66" s="64"/>
      <c r="N66" s="64"/>
      <c r="O66" s="70"/>
    </row>
    <row r="67" spans="1:15" x14ac:dyDescent="0.25">
      <c r="A67" s="67"/>
      <c r="B67" s="64"/>
      <c r="C67" s="13">
        <v>4</v>
      </c>
      <c r="D67" s="50">
        <v>51.71</v>
      </c>
      <c r="E67" s="50">
        <v>0</v>
      </c>
      <c r="F67" s="50">
        <v>0</v>
      </c>
      <c r="G67" s="14">
        <v>0</v>
      </c>
      <c r="H67" s="50">
        <v>0</v>
      </c>
      <c r="I67" s="50">
        <v>0</v>
      </c>
      <c r="J67" s="14">
        <f t="shared" si="5"/>
        <v>51.71</v>
      </c>
      <c r="K67" s="64"/>
      <c r="L67" s="64"/>
      <c r="M67" s="64"/>
      <c r="N67" s="64"/>
      <c r="O67" s="70"/>
    </row>
    <row r="68" spans="1:15" x14ac:dyDescent="0.25">
      <c r="A68" s="67"/>
      <c r="B68" s="64"/>
      <c r="C68" s="13">
        <v>5</v>
      </c>
      <c r="D68" s="50">
        <v>60.11</v>
      </c>
      <c r="E68" s="50">
        <v>1</v>
      </c>
      <c r="F68" s="50">
        <v>1</v>
      </c>
      <c r="G68" s="14">
        <f t="shared" ref="G68:G141" si="6">PRODUCT(F68*5)</f>
        <v>5</v>
      </c>
      <c r="H68" s="50">
        <v>0</v>
      </c>
      <c r="I68" s="50">
        <v>0</v>
      </c>
      <c r="J68" s="14">
        <f t="shared" si="5"/>
        <v>55.11</v>
      </c>
      <c r="K68" s="64"/>
      <c r="L68" s="64"/>
      <c r="M68" s="64"/>
      <c r="N68" s="64"/>
      <c r="O68" s="70"/>
    </row>
    <row r="69" spans="1:15" x14ac:dyDescent="0.25">
      <c r="A69" s="67"/>
      <c r="B69" s="64"/>
      <c r="C69" s="13">
        <v>6</v>
      </c>
      <c r="D69" s="14">
        <v>65.45</v>
      </c>
      <c r="E69" s="14">
        <v>0</v>
      </c>
      <c r="F69" s="14">
        <v>1</v>
      </c>
      <c r="G69" s="14">
        <f t="shared" si="6"/>
        <v>5</v>
      </c>
      <c r="H69" s="50">
        <v>0</v>
      </c>
      <c r="I69" s="50">
        <v>0</v>
      </c>
      <c r="J69" s="14">
        <f t="shared" si="5"/>
        <v>70.45</v>
      </c>
      <c r="K69" s="64"/>
      <c r="L69" s="64"/>
      <c r="M69" s="64"/>
      <c r="N69" s="64"/>
      <c r="O69" s="70"/>
    </row>
    <row r="70" spans="1:15" x14ac:dyDescent="0.25">
      <c r="A70" s="67"/>
      <c r="B70" s="64"/>
      <c r="C70" s="13">
        <v>7</v>
      </c>
      <c r="D70" s="14">
        <v>72.58</v>
      </c>
      <c r="E70" s="14">
        <v>0</v>
      </c>
      <c r="F70" s="14">
        <v>1</v>
      </c>
      <c r="G70" s="14">
        <f t="shared" si="6"/>
        <v>5</v>
      </c>
      <c r="H70" s="50">
        <v>1</v>
      </c>
      <c r="I70" s="50">
        <v>0</v>
      </c>
      <c r="J70" s="14">
        <f t="shared" si="5"/>
        <v>87.58</v>
      </c>
      <c r="K70" s="64"/>
      <c r="L70" s="64"/>
      <c r="M70" s="64"/>
      <c r="N70" s="64"/>
      <c r="O70" s="70"/>
    </row>
    <row r="71" spans="1:15" x14ac:dyDescent="0.25">
      <c r="A71" s="67"/>
      <c r="B71" s="64"/>
      <c r="C71" s="13">
        <v>8</v>
      </c>
      <c r="D71" s="14">
        <v>75.55</v>
      </c>
      <c r="E71" s="14">
        <v>0</v>
      </c>
      <c r="F71" s="14">
        <v>0</v>
      </c>
      <c r="G71" s="14">
        <f t="shared" si="6"/>
        <v>0</v>
      </c>
      <c r="H71" s="50">
        <v>0</v>
      </c>
      <c r="I71" s="50">
        <v>0</v>
      </c>
      <c r="J71" s="14">
        <f t="shared" si="5"/>
        <v>75.55</v>
      </c>
      <c r="K71" s="64"/>
      <c r="L71" s="64"/>
      <c r="M71" s="64"/>
      <c r="N71" s="64"/>
      <c r="O71" s="70"/>
    </row>
    <row r="72" spans="1:15" x14ac:dyDescent="0.25">
      <c r="A72" s="67"/>
      <c r="B72" s="64"/>
      <c r="C72" s="13">
        <v>9</v>
      </c>
      <c r="D72" s="50">
        <v>47.97</v>
      </c>
      <c r="E72" s="50">
        <v>0</v>
      </c>
      <c r="F72" s="50">
        <v>1</v>
      </c>
      <c r="G72" s="14">
        <f t="shared" si="6"/>
        <v>5</v>
      </c>
      <c r="H72" s="50">
        <v>0</v>
      </c>
      <c r="I72" s="50">
        <v>0</v>
      </c>
      <c r="J72" s="14">
        <f t="shared" si="5"/>
        <v>52.97</v>
      </c>
      <c r="K72" s="64"/>
      <c r="L72" s="64"/>
      <c r="M72" s="64"/>
      <c r="N72" s="64"/>
      <c r="O72" s="70"/>
    </row>
    <row r="73" spans="1:15" x14ac:dyDescent="0.25">
      <c r="A73" s="68"/>
      <c r="B73" s="65"/>
      <c r="C73" s="15">
        <v>10</v>
      </c>
      <c r="D73" s="16">
        <v>69.260000000000005</v>
      </c>
      <c r="E73" s="16">
        <v>0</v>
      </c>
      <c r="F73" s="16">
        <v>3</v>
      </c>
      <c r="G73" s="16">
        <f t="shared" si="6"/>
        <v>15</v>
      </c>
      <c r="H73" s="16">
        <v>1</v>
      </c>
      <c r="I73" s="16">
        <v>0</v>
      </c>
      <c r="J73" s="16">
        <f t="shared" si="5"/>
        <v>94.26</v>
      </c>
      <c r="K73" s="65"/>
      <c r="L73" s="65"/>
      <c r="M73" s="65"/>
      <c r="N73" s="65"/>
      <c r="O73" s="71"/>
    </row>
    <row r="74" spans="1:15" x14ac:dyDescent="0.25">
      <c r="A74" s="66" t="s">
        <v>24</v>
      </c>
      <c r="B74" s="63" t="s">
        <v>45</v>
      </c>
      <c r="C74" s="11">
        <v>1</v>
      </c>
      <c r="D74" s="12">
        <v>24</v>
      </c>
      <c r="E74" s="12">
        <v>1</v>
      </c>
      <c r="F74" s="12">
        <v>0</v>
      </c>
      <c r="G74" s="12">
        <f t="shared" si="6"/>
        <v>0</v>
      </c>
      <c r="H74" s="12">
        <v>0</v>
      </c>
      <c r="I74" s="12">
        <v>0</v>
      </c>
      <c r="J74" s="12">
        <f t="shared" si="5"/>
        <v>14</v>
      </c>
      <c r="K74" s="63">
        <f>SUM(F74:F83)</f>
        <v>5</v>
      </c>
      <c r="L74" s="63">
        <f>_xlfn.RANK.EQ(K74,K4:K203,1)</f>
        <v>1</v>
      </c>
      <c r="M74" s="63">
        <f>SUM(J74:J83)</f>
        <v>316.14999999999998</v>
      </c>
      <c r="N74" s="63">
        <f>_xlfn.RANK.EQ(M74,M4:M203,1)</f>
        <v>1</v>
      </c>
      <c r="O74" s="69">
        <f>Q7/M74*100</f>
        <v>100</v>
      </c>
    </row>
    <row r="75" spans="1:15" x14ac:dyDescent="0.25">
      <c r="A75" s="67"/>
      <c r="B75" s="64"/>
      <c r="C75" s="13">
        <v>2</v>
      </c>
      <c r="D75" s="14">
        <v>27.52</v>
      </c>
      <c r="E75" s="14">
        <v>0</v>
      </c>
      <c r="F75" s="14">
        <v>0</v>
      </c>
      <c r="G75" s="14">
        <f t="shared" si="6"/>
        <v>0</v>
      </c>
      <c r="H75" s="50">
        <v>0</v>
      </c>
      <c r="I75" s="50">
        <v>0</v>
      </c>
      <c r="J75" s="14">
        <f t="shared" si="5"/>
        <v>27.52</v>
      </c>
      <c r="K75" s="64"/>
      <c r="L75" s="64"/>
      <c r="M75" s="64"/>
      <c r="N75" s="64"/>
      <c r="O75" s="70"/>
    </row>
    <row r="76" spans="1:15" x14ac:dyDescent="0.25">
      <c r="A76" s="67"/>
      <c r="B76" s="64"/>
      <c r="C76" s="13">
        <v>3</v>
      </c>
      <c r="D76" s="14">
        <v>30.08</v>
      </c>
      <c r="E76" s="14">
        <v>0</v>
      </c>
      <c r="F76" s="14">
        <v>0</v>
      </c>
      <c r="G76" s="14">
        <f t="shared" si="6"/>
        <v>0</v>
      </c>
      <c r="H76" s="50">
        <v>0</v>
      </c>
      <c r="I76" s="50">
        <v>0</v>
      </c>
      <c r="J76" s="14">
        <f t="shared" si="5"/>
        <v>30.08</v>
      </c>
      <c r="K76" s="64"/>
      <c r="L76" s="64"/>
      <c r="M76" s="64"/>
      <c r="N76" s="64"/>
      <c r="O76" s="70"/>
    </row>
    <row r="77" spans="1:15" x14ac:dyDescent="0.25">
      <c r="A77" s="67"/>
      <c r="B77" s="64"/>
      <c r="C77" s="13">
        <v>4</v>
      </c>
      <c r="D77" s="50">
        <v>27.06</v>
      </c>
      <c r="E77" s="50">
        <v>0</v>
      </c>
      <c r="F77" s="50">
        <v>2</v>
      </c>
      <c r="G77" s="14">
        <f t="shared" si="6"/>
        <v>10</v>
      </c>
      <c r="H77" s="50">
        <v>1</v>
      </c>
      <c r="I77" s="50">
        <v>0</v>
      </c>
      <c r="J77" s="14">
        <f t="shared" si="5"/>
        <v>47.06</v>
      </c>
      <c r="K77" s="64"/>
      <c r="L77" s="64"/>
      <c r="M77" s="64"/>
      <c r="N77" s="64"/>
      <c r="O77" s="70"/>
    </row>
    <row r="78" spans="1:15" x14ac:dyDescent="0.25">
      <c r="A78" s="67"/>
      <c r="B78" s="64"/>
      <c r="C78" s="13">
        <v>5</v>
      </c>
      <c r="D78" s="50">
        <v>34.61</v>
      </c>
      <c r="E78" s="50">
        <v>1</v>
      </c>
      <c r="F78" s="50">
        <v>0</v>
      </c>
      <c r="G78" s="14">
        <f t="shared" si="6"/>
        <v>0</v>
      </c>
      <c r="H78" s="50">
        <v>0</v>
      </c>
      <c r="I78" s="50">
        <v>0</v>
      </c>
      <c r="J78" s="14">
        <f t="shared" si="5"/>
        <v>24.61</v>
      </c>
      <c r="K78" s="64"/>
      <c r="L78" s="64"/>
      <c r="M78" s="64"/>
      <c r="N78" s="64"/>
      <c r="O78" s="70"/>
    </row>
    <row r="79" spans="1:15" x14ac:dyDescent="0.25">
      <c r="A79" s="67"/>
      <c r="B79" s="64"/>
      <c r="C79" s="13">
        <v>6</v>
      </c>
      <c r="D79" s="50">
        <v>35.44</v>
      </c>
      <c r="E79" s="50">
        <v>1</v>
      </c>
      <c r="F79" s="50">
        <v>0</v>
      </c>
      <c r="G79" s="14">
        <f t="shared" si="6"/>
        <v>0</v>
      </c>
      <c r="H79" s="50">
        <v>1</v>
      </c>
      <c r="I79" s="50">
        <v>0</v>
      </c>
      <c r="J79" s="14">
        <f t="shared" si="5"/>
        <v>35.44</v>
      </c>
      <c r="K79" s="64"/>
      <c r="L79" s="64"/>
      <c r="M79" s="64"/>
      <c r="N79" s="64"/>
      <c r="O79" s="70"/>
    </row>
    <row r="80" spans="1:15" x14ac:dyDescent="0.25">
      <c r="A80" s="67"/>
      <c r="B80" s="64"/>
      <c r="C80" s="13">
        <v>7</v>
      </c>
      <c r="D80" s="50">
        <v>29.02</v>
      </c>
      <c r="E80" s="50">
        <v>1</v>
      </c>
      <c r="F80" s="50">
        <v>0</v>
      </c>
      <c r="G80" s="14">
        <f t="shared" si="6"/>
        <v>0</v>
      </c>
      <c r="H80" s="50">
        <v>0</v>
      </c>
      <c r="I80" s="50">
        <v>0</v>
      </c>
      <c r="J80" s="14">
        <f t="shared" si="5"/>
        <v>19.02</v>
      </c>
      <c r="K80" s="64"/>
      <c r="L80" s="64"/>
      <c r="M80" s="64"/>
      <c r="N80" s="64"/>
      <c r="O80" s="70"/>
    </row>
    <row r="81" spans="1:15" x14ac:dyDescent="0.25">
      <c r="A81" s="67"/>
      <c r="B81" s="64"/>
      <c r="C81" s="13">
        <v>8</v>
      </c>
      <c r="D81" s="50">
        <v>38.6</v>
      </c>
      <c r="E81" s="50">
        <v>0</v>
      </c>
      <c r="F81" s="50">
        <v>2</v>
      </c>
      <c r="G81" s="14">
        <f t="shared" si="6"/>
        <v>10</v>
      </c>
      <c r="H81" s="50">
        <v>0</v>
      </c>
      <c r="I81" s="50">
        <v>0</v>
      </c>
      <c r="J81" s="14">
        <f t="shared" si="5"/>
        <v>48.6</v>
      </c>
      <c r="K81" s="64"/>
      <c r="L81" s="64"/>
      <c r="M81" s="64"/>
      <c r="N81" s="64"/>
      <c r="O81" s="70"/>
    </row>
    <row r="82" spans="1:15" x14ac:dyDescent="0.25">
      <c r="A82" s="67"/>
      <c r="B82" s="64"/>
      <c r="C82" s="13">
        <v>9</v>
      </c>
      <c r="D82" s="50">
        <v>24.57</v>
      </c>
      <c r="E82" s="50">
        <v>0</v>
      </c>
      <c r="F82" s="50">
        <v>0</v>
      </c>
      <c r="G82" s="14">
        <f t="shared" si="6"/>
        <v>0</v>
      </c>
      <c r="H82" s="50">
        <v>0</v>
      </c>
      <c r="I82" s="50">
        <v>0</v>
      </c>
      <c r="J82" s="14">
        <f t="shared" si="5"/>
        <v>24.57</v>
      </c>
      <c r="K82" s="64"/>
      <c r="L82" s="64"/>
      <c r="M82" s="64"/>
      <c r="N82" s="64"/>
      <c r="O82" s="70"/>
    </row>
    <row r="83" spans="1:15" x14ac:dyDescent="0.25">
      <c r="A83" s="68"/>
      <c r="B83" s="65"/>
      <c r="C83" s="15">
        <v>10</v>
      </c>
      <c r="D83" s="16">
        <v>40.25</v>
      </c>
      <c r="E83" s="16">
        <v>0</v>
      </c>
      <c r="F83" s="16">
        <v>1</v>
      </c>
      <c r="G83" s="16">
        <f t="shared" si="6"/>
        <v>5</v>
      </c>
      <c r="H83" s="16">
        <v>0</v>
      </c>
      <c r="I83" s="16">
        <v>0</v>
      </c>
      <c r="J83" s="16">
        <f t="shared" si="5"/>
        <v>45.25</v>
      </c>
      <c r="K83" s="65"/>
      <c r="L83" s="65"/>
      <c r="M83" s="65"/>
      <c r="N83" s="65"/>
      <c r="O83" s="71"/>
    </row>
    <row r="84" spans="1:15" x14ac:dyDescent="0.25">
      <c r="A84" s="66" t="s">
        <v>35</v>
      </c>
      <c r="B84" s="63" t="s">
        <v>46</v>
      </c>
      <c r="C84" s="11">
        <v>1</v>
      </c>
      <c r="D84" s="12">
        <v>31.82</v>
      </c>
      <c r="E84" s="12">
        <v>1</v>
      </c>
      <c r="F84" s="12">
        <v>1</v>
      </c>
      <c r="G84" s="12">
        <f t="shared" si="6"/>
        <v>5</v>
      </c>
      <c r="H84" s="12">
        <v>0</v>
      </c>
      <c r="I84" s="12">
        <v>0</v>
      </c>
      <c r="J84" s="12">
        <f t="shared" si="5"/>
        <v>26.82</v>
      </c>
      <c r="K84" s="63">
        <f>SUM(F84:F93)</f>
        <v>25</v>
      </c>
      <c r="L84" s="63">
        <f>_xlfn.RANK.EQ(K84,K4:K203,1)</f>
        <v>12</v>
      </c>
      <c r="M84" s="63">
        <f>SUM(J84:J93)</f>
        <v>538.84</v>
      </c>
      <c r="N84" s="63">
        <f>_xlfn.RANK.EQ(M84,M4:M203,1)</f>
        <v>11</v>
      </c>
      <c r="O84" s="69">
        <f>Q7/M84*100</f>
        <v>58.672333160121738</v>
      </c>
    </row>
    <row r="85" spans="1:15" x14ac:dyDescent="0.25">
      <c r="A85" s="67"/>
      <c r="B85" s="64"/>
      <c r="C85" s="13">
        <v>2</v>
      </c>
      <c r="D85" s="14">
        <v>44.63</v>
      </c>
      <c r="E85" s="14">
        <v>0</v>
      </c>
      <c r="F85" s="14">
        <v>0</v>
      </c>
      <c r="G85" s="14">
        <f t="shared" si="6"/>
        <v>0</v>
      </c>
      <c r="H85" s="14">
        <v>0</v>
      </c>
      <c r="I85" s="14">
        <v>0</v>
      </c>
      <c r="J85" s="14">
        <f t="shared" si="5"/>
        <v>44.63</v>
      </c>
      <c r="K85" s="64"/>
      <c r="L85" s="64"/>
      <c r="M85" s="64"/>
      <c r="N85" s="64"/>
      <c r="O85" s="70"/>
    </row>
    <row r="86" spans="1:15" x14ac:dyDescent="0.25">
      <c r="A86" s="67"/>
      <c r="B86" s="64"/>
      <c r="C86" s="13">
        <v>3</v>
      </c>
      <c r="D86" s="14">
        <v>64.260000000000005</v>
      </c>
      <c r="E86" s="14">
        <v>0</v>
      </c>
      <c r="F86" s="14">
        <v>4</v>
      </c>
      <c r="G86" s="14">
        <f t="shared" si="6"/>
        <v>20</v>
      </c>
      <c r="H86" s="50">
        <v>0</v>
      </c>
      <c r="I86" s="50">
        <v>0</v>
      </c>
      <c r="J86" s="14">
        <f t="shared" si="5"/>
        <v>84.26</v>
      </c>
      <c r="K86" s="64"/>
      <c r="L86" s="64"/>
      <c r="M86" s="64"/>
      <c r="N86" s="64"/>
      <c r="O86" s="70"/>
    </row>
    <row r="87" spans="1:15" x14ac:dyDescent="0.25">
      <c r="A87" s="67"/>
      <c r="B87" s="64"/>
      <c r="C87" s="13">
        <v>4</v>
      </c>
      <c r="D87" s="50">
        <v>29.92</v>
      </c>
      <c r="E87" s="14">
        <v>1</v>
      </c>
      <c r="F87" s="14">
        <v>0</v>
      </c>
      <c r="G87" s="14">
        <f t="shared" si="6"/>
        <v>0</v>
      </c>
      <c r="H87" s="50">
        <v>0</v>
      </c>
      <c r="I87" s="50">
        <v>0</v>
      </c>
      <c r="J87" s="14">
        <f t="shared" si="5"/>
        <v>19.920000000000002</v>
      </c>
      <c r="K87" s="64"/>
      <c r="L87" s="64"/>
      <c r="M87" s="64"/>
      <c r="N87" s="64"/>
      <c r="O87" s="70"/>
    </row>
    <row r="88" spans="1:15" x14ac:dyDescent="0.25">
      <c r="A88" s="67"/>
      <c r="B88" s="64"/>
      <c r="C88" s="13">
        <v>5</v>
      </c>
      <c r="D88" s="50">
        <v>47.99</v>
      </c>
      <c r="E88" s="50">
        <v>1</v>
      </c>
      <c r="F88" s="50">
        <v>3</v>
      </c>
      <c r="G88" s="14">
        <f t="shared" si="6"/>
        <v>15</v>
      </c>
      <c r="H88" s="50">
        <v>0</v>
      </c>
      <c r="I88" s="50">
        <v>0</v>
      </c>
      <c r="J88" s="14">
        <f t="shared" si="5"/>
        <v>52.99</v>
      </c>
      <c r="K88" s="64"/>
      <c r="L88" s="64"/>
      <c r="M88" s="64"/>
      <c r="N88" s="64"/>
      <c r="O88" s="70"/>
    </row>
    <row r="89" spans="1:15" x14ac:dyDescent="0.25">
      <c r="A89" s="67"/>
      <c r="B89" s="64"/>
      <c r="C89" s="13">
        <v>6</v>
      </c>
      <c r="D89" s="14">
        <v>45.87</v>
      </c>
      <c r="E89" s="14">
        <v>0</v>
      </c>
      <c r="F89" s="14">
        <v>5</v>
      </c>
      <c r="G89" s="14">
        <f t="shared" si="6"/>
        <v>25</v>
      </c>
      <c r="H89" s="50">
        <v>0</v>
      </c>
      <c r="I89" s="50">
        <v>0</v>
      </c>
      <c r="J89" s="14">
        <f t="shared" si="5"/>
        <v>70.87</v>
      </c>
      <c r="K89" s="64"/>
      <c r="L89" s="64"/>
      <c r="M89" s="64"/>
      <c r="N89" s="64"/>
      <c r="O89" s="70"/>
    </row>
    <row r="90" spans="1:15" x14ac:dyDescent="0.25">
      <c r="A90" s="67"/>
      <c r="B90" s="64"/>
      <c r="C90" s="13">
        <v>7</v>
      </c>
      <c r="D90" s="14">
        <v>50.57</v>
      </c>
      <c r="E90" s="14">
        <v>1</v>
      </c>
      <c r="F90" s="14">
        <v>3</v>
      </c>
      <c r="G90" s="14">
        <f t="shared" si="6"/>
        <v>15</v>
      </c>
      <c r="H90" s="50">
        <v>0</v>
      </c>
      <c r="I90" s="50">
        <v>0</v>
      </c>
      <c r="J90" s="14">
        <f t="shared" si="5"/>
        <v>55.569999999999993</v>
      </c>
      <c r="K90" s="64"/>
      <c r="L90" s="64"/>
      <c r="M90" s="64"/>
      <c r="N90" s="64"/>
      <c r="O90" s="70"/>
    </row>
    <row r="91" spans="1:15" x14ac:dyDescent="0.25">
      <c r="A91" s="67"/>
      <c r="B91" s="64"/>
      <c r="C91" s="13">
        <v>8</v>
      </c>
      <c r="D91" s="14">
        <v>47.45</v>
      </c>
      <c r="E91" s="14">
        <v>0</v>
      </c>
      <c r="F91" s="14">
        <v>4</v>
      </c>
      <c r="G91" s="14">
        <f t="shared" si="6"/>
        <v>20</v>
      </c>
      <c r="H91" s="50">
        <v>0</v>
      </c>
      <c r="I91" s="50">
        <v>0</v>
      </c>
      <c r="J91" s="14">
        <f t="shared" si="5"/>
        <v>67.45</v>
      </c>
      <c r="K91" s="64"/>
      <c r="L91" s="64"/>
      <c r="M91" s="64"/>
      <c r="N91" s="64"/>
      <c r="O91" s="70"/>
    </row>
    <row r="92" spans="1:15" x14ac:dyDescent="0.25">
      <c r="A92" s="67"/>
      <c r="B92" s="64"/>
      <c r="C92" s="13">
        <v>9</v>
      </c>
      <c r="D92" s="50">
        <v>34.81</v>
      </c>
      <c r="E92" s="50">
        <v>0</v>
      </c>
      <c r="F92" s="50">
        <v>4</v>
      </c>
      <c r="G92" s="14">
        <f t="shared" si="6"/>
        <v>20</v>
      </c>
      <c r="H92" s="50">
        <v>0</v>
      </c>
      <c r="I92" s="50">
        <v>0</v>
      </c>
      <c r="J92" s="14">
        <f t="shared" si="5"/>
        <v>54.81</v>
      </c>
      <c r="K92" s="64"/>
      <c r="L92" s="64"/>
      <c r="M92" s="64"/>
      <c r="N92" s="64"/>
      <c r="O92" s="70"/>
    </row>
    <row r="93" spans="1:15" x14ac:dyDescent="0.25">
      <c r="A93" s="68"/>
      <c r="B93" s="65"/>
      <c r="C93" s="15">
        <v>10</v>
      </c>
      <c r="D93" s="16">
        <v>46.52</v>
      </c>
      <c r="E93" s="16">
        <v>0</v>
      </c>
      <c r="F93" s="16">
        <v>1</v>
      </c>
      <c r="G93" s="16">
        <f t="shared" si="6"/>
        <v>5</v>
      </c>
      <c r="H93" s="16">
        <v>0</v>
      </c>
      <c r="I93" s="16">
        <v>1</v>
      </c>
      <c r="J93" s="16">
        <f t="shared" si="5"/>
        <v>61.52</v>
      </c>
      <c r="K93" s="65"/>
      <c r="L93" s="65"/>
      <c r="M93" s="65"/>
      <c r="N93" s="65"/>
      <c r="O93" s="71"/>
    </row>
    <row r="94" spans="1:15" x14ac:dyDescent="0.25">
      <c r="A94" s="66" t="s">
        <v>35</v>
      </c>
      <c r="B94" s="63" t="s">
        <v>47</v>
      </c>
      <c r="C94" s="11">
        <v>1</v>
      </c>
      <c r="D94" s="12">
        <v>29.4</v>
      </c>
      <c r="E94" s="12">
        <v>0</v>
      </c>
      <c r="F94" s="12">
        <v>5</v>
      </c>
      <c r="G94" s="12">
        <f t="shared" si="6"/>
        <v>25</v>
      </c>
      <c r="H94" s="12">
        <v>0</v>
      </c>
      <c r="I94" s="12">
        <v>0</v>
      </c>
      <c r="J94" s="12">
        <f t="shared" si="5"/>
        <v>54.4</v>
      </c>
      <c r="K94" s="63">
        <f>SUM(F94:F103)</f>
        <v>45</v>
      </c>
      <c r="L94" s="63">
        <f>_xlfn.RANK.EQ(K94,K4:K203,1)</f>
        <v>16</v>
      </c>
      <c r="M94" s="63">
        <f>SUM(J94:J103)</f>
        <v>589.93000000000006</v>
      </c>
      <c r="N94" s="63">
        <f>_xlfn.RANK.EQ(M94,M4:M203,1)</f>
        <v>14</v>
      </c>
      <c r="O94" s="69">
        <f>Q7/M94*100</f>
        <v>53.5911040292916</v>
      </c>
    </row>
    <row r="95" spans="1:15" x14ac:dyDescent="0.25">
      <c r="A95" s="67"/>
      <c r="B95" s="64"/>
      <c r="C95" s="13">
        <v>2</v>
      </c>
      <c r="D95" s="14">
        <v>40.46</v>
      </c>
      <c r="E95" s="14">
        <v>0</v>
      </c>
      <c r="F95" s="14">
        <v>3</v>
      </c>
      <c r="G95" s="14">
        <f t="shared" si="6"/>
        <v>15</v>
      </c>
      <c r="H95" s="50">
        <v>1</v>
      </c>
      <c r="I95" s="50">
        <v>0</v>
      </c>
      <c r="J95" s="14">
        <f t="shared" si="5"/>
        <v>65.460000000000008</v>
      </c>
      <c r="K95" s="64"/>
      <c r="L95" s="64"/>
      <c r="M95" s="64"/>
      <c r="N95" s="64"/>
      <c r="O95" s="70"/>
    </row>
    <row r="96" spans="1:15" x14ac:dyDescent="0.25">
      <c r="A96" s="67"/>
      <c r="B96" s="64"/>
      <c r="C96" s="13">
        <v>3</v>
      </c>
      <c r="D96" s="14">
        <v>35.21</v>
      </c>
      <c r="E96" s="14">
        <v>0</v>
      </c>
      <c r="F96" s="14">
        <v>6</v>
      </c>
      <c r="G96" s="14">
        <f t="shared" si="6"/>
        <v>30</v>
      </c>
      <c r="H96" s="50">
        <v>0</v>
      </c>
      <c r="I96" s="50">
        <v>0</v>
      </c>
      <c r="J96" s="14">
        <f t="shared" si="5"/>
        <v>65.210000000000008</v>
      </c>
      <c r="K96" s="64"/>
      <c r="L96" s="64"/>
      <c r="M96" s="64"/>
      <c r="N96" s="64"/>
      <c r="O96" s="70"/>
    </row>
    <row r="97" spans="1:15" x14ac:dyDescent="0.25">
      <c r="A97" s="67"/>
      <c r="B97" s="64"/>
      <c r="C97" s="13">
        <v>4</v>
      </c>
      <c r="D97" s="50">
        <v>26.52</v>
      </c>
      <c r="E97" s="50">
        <v>0</v>
      </c>
      <c r="F97" s="50">
        <v>4</v>
      </c>
      <c r="G97" s="14">
        <f t="shared" si="6"/>
        <v>20</v>
      </c>
      <c r="H97" s="50">
        <v>0</v>
      </c>
      <c r="I97" s="50">
        <v>0</v>
      </c>
      <c r="J97" s="14">
        <f t="shared" si="5"/>
        <v>46.519999999999996</v>
      </c>
      <c r="K97" s="64"/>
      <c r="L97" s="64"/>
      <c r="M97" s="64"/>
      <c r="N97" s="64"/>
      <c r="O97" s="70"/>
    </row>
    <row r="98" spans="1:15" x14ac:dyDescent="0.25">
      <c r="A98" s="67"/>
      <c r="B98" s="64"/>
      <c r="C98" s="13">
        <v>5</v>
      </c>
      <c r="D98" s="50">
        <v>51.22</v>
      </c>
      <c r="E98" s="50">
        <v>1</v>
      </c>
      <c r="F98" s="50">
        <v>6</v>
      </c>
      <c r="G98" s="14">
        <f t="shared" si="6"/>
        <v>30</v>
      </c>
      <c r="H98" s="50">
        <v>0</v>
      </c>
      <c r="I98" s="50">
        <v>0</v>
      </c>
      <c r="J98" s="14">
        <f t="shared" si="5"/>
        <v>71.22</v>
      </c>
      <c r="K98" s="64"/>
      <c r="L98" s="64"/>
      <c r="M98" s="64"/>
      <c r="N98" s="64"/>
      <c r="O98" s="70"/>
    </row>
    <row r="99" spans="1:15" x14ac:dyDescent="0.25">
      <c r="A99" s="67"/>
      <c r="B99" s="64"/>
      <c r="C99" s="13">
        <v>6</v>
      </c>
      <c r="D99" s="50">
        <v>42.99</v>
      </c>
      <c r="E99" s="50">
        <v>0</v>
      </c>
      <c r="F99" s="50">
        <v>6</v>
      </c>
      <c r="G99" s="14">
        <f t="shared" si="6"/>
        <v>30</v>
      </c>
      <c r="H99" s="50">
        <v>0</v>
      </c>
      <c r="I99" s="50">
        <v>0</v>
      </c>
      <c r="J99" s="14">
        <f t="shared" si="5"/>
        <v>72.990000000000009</v>
      </c>
      <c r="K99" s="64"/>
      <c r="L99" s="64"/>
      <c r="M99" s="64"/>
      <c r="N99" s="64"/>
      <c r="O99" s="70"/>
    </row>
    <row r="100" spans="1:15" x14ac:dyDescent="0.25">
      <c r="A100" s="67"/>
      <c r="B100" s="64"/>
      <c r="C100" s="13">
        <v>7</v>
      </c>
      <c r="D100" s="50">
        <v>37.86</v>
      </c>
      <c r="E100" s="50">
        <v>1</v>
      </c>
      <c r="F100" s="50">
        <v>4</v>
      </c>
      <c r="G100" s="14">
        <f t="shared" si="6"/>
        <v>20</v>
      </c>
      <c r="H100" s="50">
        <v>0</v>
      </c>
      <c r="I100" s="50">
        <v>0</v>
      </c>
      <c r="J100" s="14">
        <f t="shared" si="5"/>
        <v>47.86</v>
      </c>
      <c r="K100" s="64"/>
      <c r="L100" s="64"/>
      <c r="M100" s="64"/>
      <c r="N100" s="64"/>
      <c r="O100" s="70"/>
    </row>
    <row r="101" spans="1:15" x14ac:dyDescent="0.25">
      <c r="A101" s="67"/>
      <c r="B101" s="64"/>
      <c r="C101" s="13">
        <v>8</v>
      </c>
      <c r="D101" s="50">
        <v>42.45</v>
      </c>
      <c r="E101" s="50">
        <v>0</v>
      </c>
      <c r="F101" s="50">
        <v>3</v>
      </c>
      <c r="G101" s="14">
        <f t="shared" si="6"/>
        <v>15</v>
      </c>
      <c r="H101" s="50">
        <v>0</v>
      </c>
      <c r="I101" s="50">
        <v>0</v>
      </c>
      <c r="J101" s="14">
        <f t="shared" si="5"/>
        <v>57.45</v>
      </c>
      <c r="K101" s="64"/>
      <c r="L101" s="64"/>
      <c r="M101" s="64"/>
      <c r="N101" s="64"/>
      <c r="O101" s="70"/>
    </row>
    <row r="102" spans="1:15" x14ac:dyDescent="0.25">
      <c r="A102" s="67"/>
      <c r="B102" s="64"/>
      <c r="C102" s="13">
        <v>9</v>
      </c>
      <c r="D102" s="50">
        <v>28.96</v>
      </c>
      <c r="E102" s="50">
        <v>0</v>
      </c>
      <c r="F102" s="50">
        <v>1</v>
      </c>
      <c r="G102" s="14">
        <f t="shared" si="6"/>
        <v>5</v>
      </c>
      <c r="H102" s="50">
        <v>0</v>
      </c>
      <c r="I102" s="50">
        <v>0</v>
      </c>
      <c r="J102" s="14">
        <f t="shared" si="5"/>
        <v>33.96</v>
      </c>
      <c r="K102" s="64"/>
      <c r="L102" s="64"/>
      <c r="M102" s="64"/>
      <c r="N102" s="64"/>
      <c r="O102" s="70"/>
    </row>
    <row r="103" spans="1:15" x14ac:dyDescent="0.25">
      <c r="A103" s="68"/>
      <c r="B103" s="65"/>
      <c r="C103" s="15">
        <v>10</v>
      </c>
      <c r="D103" s="16">
        <v>39.86</v>
      </c>
      <c r="E103" s="16">
        <v>0</v>
      </c>
      <c r="F103" s="16">
        <v>7</v>
      </c>
      <c r="G103" s="16">
        <f t="shared" si="6"/>
        <v>35</v>
      </c>
      <c r="H103" s="16">
        <v>0</v>
      </c>
      <c r="I103" s="16">
        <v>0</v>
      </c>
      <c r="J103" s="16">
        <f t="shared" si="5"/>
        <v>74.86</v>
      </c>
      <c r="K103" s="65"/>
      <c r="L103" s="65"/>
      <c r="M103" s="65"/>
      <c r="N103" s="65"/>
      <c r="O103" s="71"/>
    </row>
    <row r="104" spans="1:15" x14ac:dyDescent="0.25">
      <c r="A104" s="66" t="s">
        <v>22</v>
      </c>
      <c r="B104" s="63" t="s">
        <v>48</v>
      </c>
      <c r="C104" s="11">
        <v>1</v>
      </c>
      <c r="D104" s="12">
        <v>39.75</v>
      </c>
      <c r="E104" s="12">
        <v>1</v>
      </c>
      <c r="F104" s="12">
        <v>3</v>
      </c>
      <c r="G104" s="12">
        <f t="shared" si="6"/>
        <v>15</v>
      </c>
      <c r="H104" s="12">
        <v>1</v>
      </c>
      <c r="I104" s="12">
        <v>0</v>
      </c>
      <c r="J104" s="12">
        <f t="shared" si="5"/>
        <v>54.75</v>
      </c>
      <c r="K104" s="63">
        <f>SUM(F104:F113)</f>
        <v>15</v>
      </c>
      <c r="L104" s="63">
        <f>_xlfn.RANK.EQ(K104,K4:K203,1)</f>
        <v>7</v>
      </c>
      <c r="M104" s="63">
        <f>SUM(J104:J113)</f>
        <v>568.38</v>
      </c>
      <c r="N104" s="63">
        <f>_xlfn.RANK.EQ(M104,M4:M203,1)</f>
        <v>12</v>
      </c>
      <c r="O104" s="69">
        <f>Q7/M104*100</f>
        <v>55.622998698054118</v>
      </c>
    </row>
    <row r="105" spans="1:15" x14ac:dyDescent="0.25">
      <c r="A105" s="67"/>
      <c r="B105" s="64"/>
      <c r="C105" s="13">
        <v>2</v>
      </c>
      <c r="D105" s="14">
        <v>48.44</v>
      </c>
      <c r="E105" s="14">
        <v>0</v>
      </c>
      <c r="F105" s="14">
        <v>0</v>
      </c>
      <c r="G105" s="14">
        <f t="shared" si="6"/>
        <v>0</v>
      </c>
      <c r="H105" s="50">
        <v>0</v>
      </c>
      <c r="I105" s="50">
        <v>0</v>
      </c>
      <c r="J105" s="14">
        <f t="shared" si="5"/>
        <v>48.44</v>
      </c>
      <c r="K105" s="64"/>
      <c r="L105" s="64"/>
      <c r="M105" s="64"/>
      <c r="N105" s="64"/>
      <c r="O105" s="70"/>
    </row>
    <row r="106" spans="1:15" x14ac:dyDescent="0.25">
      <c r="A106" s="67"/>
      <c r="B106" s="64"/>
      <c r="C106" s="13">
        <v>3</v>
      </c>
      <c r="D106" s="14">
        <v>59.61</v>
      </c>
      <c r="E106" s="14">
        <v>0</v>
      </c>
      <c r="F106" s="14">
        <v>3</v>
      </c>
      <c r="G106" s="14">
        <f t="shared" si="6"/>
        <v>15</v>
      </c>
      <c r="H106" s="50">
        <v>0</v>
      </c>
      <c r="I106" s="50">
        <v>0</v>
      </c>
      <c r="J106" s="14">
        <f t="shared" si="5"/>
        <v>74.61</v>
      </c>
      <c r="K106" s="64"/>
      <c r="L106" s="64"/>
      <c r="M106" s="64"/>
      <c r="N106" s="64"/>
      <c r="O106" s="70"/>
    </row>
    <row r="107" spans="1:15" x14ac:dyDescent="0.25">
      <c r="A107" s="67"/>
      <c r="B107" s="64"/>
      <c r="C107" s="13">
        <v>4</v>
      </c>
      <c r="D107" s="50">
        <v>38.770000000000003</v>
      </c>
      <c r="E107" s="50">
        <v>0</v>
      </c>
      <c r="F107" s="50">
        <v>1</v>
      </c>
      <c r="G107" s="14">
        <f t="shared" si="6"/>
        <v>5</v>
      </c>
      <c r="H107" s="50">
        <v>0</v>
      </c>
      <c r="I107" s="50">
        <v>0</v>
      </c>
      <c r="J107" s="14">
        <f t="shared" si="5"/>
        <v>43.77</v>
      </c>
      <c r="K107" s="64"/>
      <c r="L107" s="64"/>
      <c r="M107" s="64"/>
      <c r="N107" s="64"/>
      <c r="O107" s="70"/>
    </row>
    <row r="108" spans="1:15" x14ac:dyDescent="0.25">
      <c r="A108" s="67"/>
      <c r="B108" s="64"/>
      <c r="C108" s="13">
        <v>5</v>
      </c>
      <c r="D108" s="50">
        <v>65.040000000000006</v>
      </c>
      <c r="E108" s="50">
        <v>1</v>
      </c>
      <c r="F108" s="50">
        <v>0</v>
      </c>
      <c r="G108" s="14">
        <f t="shared" si="6"/>
        <v>0</v>
      </c>
      <c r="H108" s="50">
        <v>0</v>
      </c>
      <c r="I108" s="50">
        <v>0</v>
      </c>
      <c r="J108" s="14">
        <f t="shared" si="5"/>
        <v>55.040000000000006</v>
      </c>
      <c r="K108" s="64"/>
      <c r="L108" s="64"/>
      <c r="M108" s="64"/>
      <c r="N108" s="64"/>
      <c r="O108" s="70"/>
    </row>
    <row r="109" spans="1:15" x14ac:dyDescent="0.25">
      <c r="A109" s="67"/>
      <c r="B109" s="64"/>
      <c r="C109" s="13">
        <v>6</v>
      </c>
      <c r="D109" s="50">
        <v>54.31</v>
      </c>
      <c r="E109" s="50">
        <v>1</v>
      </c>
      <c r="F109" s="50">
        <v>4</v>
      </c>
      <c r="G109" s="14">
        <f t="shared" si="6"/>
        <v>20</v>
      </c>
      <c r="H109" s="50">
        <v>0</v>
      </c>
      <c r="I109" s="50">
        <v>0</v>
      </c>
      <c r="J109" s="14">
        <f t="shared" si="5"/>
        <v>64.31</v>
      </c>
      <c r="K109" s="64"/>
      <c r="L109" s="64"/>
      <c r="M109" s="64"/>
      <c r="N109" s="64"/>
      <c r="O109" s="70"/>
    </row>
    <row r="110" spans="1:15" x14ac:dyDescent="0.25">
      <c r="A110" s="67"/>
      <c r="B110" s="64"/>
      <c r="C110" s="13">
        <v>7</v>
      </c>
      <c r="D110" s="50">
        <v>52.26</v>
      </c>
      <c r="E110" s="50">
        <v>0</v>
      </c>
      <c r="F110" s="50">
        <v>0</v>
      </c>
      <c r="G110" s="14">
        <f t="shared" si="6"/>
        <v>0</v>
      </c>
      <c r="H110" s="50">
        <v>0</v>
      </c>
      <c r="I110" s="50">
        <v>0</v>
      </c>
      <c r="J110" s="14">
        <f t="shared" si="5"/>
        <v>52.26</v>
      </c>
      <c r="K110" s="64"/>
      <c r="L110" s="64"/>
      <c r="M110" s="64"/>
      <c r="N110" s="64"/>
      <c r="O110" s="70"/>
    </row>
    <row r="111" spans="1:15" x14ac:dyDescent="0.25">
      <c r="A111" s="67"/>
      <c r="B111" s="64"/>
      <c r="C111" s="13">
        <v>8</v>
      </c>
      <c r="D111" s="50">
        <v>56.32</v>
      </c>
      <c r="E111" s="50">
        <v>0</v>
      </c>
      <c r="F111" s="50">
        <v>2</v>
      </c>
      <c r="G111" s="14">
        <f t="shared" si="6"/>
        <v>10</v>
      </c>
      <c r="H111" s="50">
        <v>0</v>
      </c>
      <c r="I111" s="50">
        <v>0</v>
      </c>
      <c r="J111" s="14">
        <f t="shared" si="5"/>
        <v>66.319999999999993</v>
      </c>
      <c r="K111" s="64"/>
      <c r="L111" s="64"/>
      <c r="M111" s="64"/>
      <c r="N111" s="64"/>
      <c r="O111" s="70"/>
    </row>
    <row r="112" spans="1:15" x14ac:dyDescent="0.25">
      <c r="A112" s="67"/>
      <c r="B112" s="64"/>
      <c r="C112" s="13">
        <v>9</v>
      </c>
      <c r="D112" s="50">
        <v>42.3</v>
      </c>
      <c r="E112" s="50">
        <v>0</v>
      </c>
      <c r="F112" s="50">
        <v>2</v>
      </c>
      <c r="G112" s="14">
        <f t="shared" si="6"/>
        <v>10</v>
      </c>
      <c r="H112" s="50">
        <v>0</v>
      </c>
      <c r="I112" s="50">
        <v>0</v>
      </c>
      <c r="J112" s="14">
        <f t="shared" si="5"/>
        <v>52.3</v>
      </c>
      <c r="K112" s="64"/>
      <c r="L112" s="64"/>
      <c r="M112" s="64"/>
      <c r="N112" s="64"/>
      <c r="O112" s="70"/>
    </row>
    <row r="113" spans="1:15" x14ac:dyDescent="0.25">
      <c r="A113" s="68"/>
      <c r="B113" s="65"/>
      <c r="C113" s="15">
        <v>10</v>
      </c>
      <c r="D113" s="16">
        <v>56.58</v>
      </c>
      <c r="E113" s="16">
        <v>0</v>
      </c>
      <c r="F113" s="16">
        <v>0</v>
      </c>
      <c r="G113" s="16">
        <f t="shared" si="6"/>
        <v>0</v>
      </c>
      <c r="H113" s="16">
        <v>0</v>
      </c>
      <c r="I113" s="16">
        <v>0</v>
      </c>
      <c r="J113" s="16">
        <f t="shared" si="5"/>
        <v>56.58</v>
      </c>
      <c r="K113" s="65"/>
      <c r="L113" s="65"/>
      <c r="M113" s="65"/>
      <c r="N113" s="65"/>
      <c r="O113" s="71"/>
    </row>
    <row r="114" spans="1:15" x14ac:dyDescent="0.25">
      <c r="A114" s="66" t="s">
        <v>1</v>
      </c>
      <c r="B114" s="63" t="s">
        <v>49</v>
      </c>
      <c r="C114" s="17">
        <v>1</v>
      </c>
      <c r="D114" s="12">
        <v>39.19</v>
      </c>
      <c r="E114" s="12">
        <v>1</v>
      </c>
      <c r="F114" s="12">
        <v>0</v>
      </c>
      <c r="G114" s="12">
        <f t="shared" ref="G114:G123" si="7">PRODUCT(F114*5)</f>
        <v>0</v>
      </c>
      <c r="H114" s="12">
        <v>0</v>
      </c>
      <c r="I114" s="12">
        <v>0</v>
      </c>
      <c r="J114" s="12">
        <f t="shared" ref="J114:J123" si="8">SUM(D114,G114,H114*10,I114*10)-(E114*10)</f>
        <v>29.189999999999998</v>
      </c>
      <c r="K114" s="63">
        <f>SUM(F114:F123)</f>
        <v>12</v>
      </c>
      <c r="L114" s="63">
        <f>_xlfn.RANK.EQ(K114,K4:K203,1)</f>
        <v>6</v>
      </c>
      <c r="M114" s="63">
        <f>SUM(J114:J123)</f>
        <v>529.19999999999993</v>
      </c>
      <c r="N114" s="63">
        <f>_xlfn.RANK.EQ(M114,M4:M203,1)</f>
        <v>9</v>
      </c>
      <c r="O114" s="69">
        <f>Q7/M114*100</f>
        <v>59.741118669690096</v>
      </c>
    </row>
    <row r="115" spans="1:15" x14ac:dyDescent="0.25">
      <c r="A115" s="67"/>
      <c r="B115" s="64"/>
      <c r="C115" s="18">
        <v>2</v>
      </c>
      <c r="D115" s="14">
        <v>42.14</v>
      </c>
      <c r="E115" s="14">
        <v>0</v>
      </c>
      <c r="F115" s="14">
        <v>0</v>
      </c>
      <c r="G115" s="14">
        <f t="shared" si="7"/>
        <v>0</v>
      </c>
      <c r="H115" s="50">
        <v>0</v>
      </c>
      <c r="I115" s="50">
        <v>0</v>
      </c>
      <c r="J115" s="14">
        <f t="shared" si="8"/>
        <v>42.14</v>
      </c>
      <c r="K115" s="64"/>
      <c r="L115" s="64"/>
      <c r="M115" s="64"/>
      <c r="N115" s="64"/>
      <c r="O115" s="70"/>
    </row>
    <row r="116" spans="1:15" x14ac:dyDescent="0.25">
      <c r="A116" s="67"/>
      <c r="B116" s="64"/>
      <c r="C116" s="18">
        <v>3</v>
      </c>
      <c r="D116" s="14">
        <v>47.62</v>
      </c>
      <c r="E116" s="14">
        <v>0</v>
      </c>
      <c r="F116" s="14">
        <v>1</v>
      </c>
      <c r="G116" s="14">
        <f t="shared" si="7"/>
        <v>5</v>
      </c>
      <c r="H116" s="50">
        <v>0</v>
      </c>
      <c r="I116" s="50">
        <v>0</v>
      </c>
      <c r="J116" s="14">
        <f t="shared" si="8"/>
        <v>52.62</v>
      </c>
      <c r="K116" s="64"/>
      <c r="L116" s="64"/>
      <c r="M116" s="64"/>
      <c r="N116" s="64"/>
      <c r="O116" s="70"/>
    </row>
    <row r="117" spans="1:15" x14ac:dyDescent="0.25">
      <c r="A117" s="67"/>
      <c r="B117" s="64"/>
      <c r="C117" s="18">
        <v>4</v>
      </c>
      <c r="D117" s="50">
        <v>35.090000000000003</v>
      </c>
      <c r="E117" s="50">
        <v>0</v>
      </c>
      <c r="F117" s="50">
        <v>1</v>
      </c>
      <c r="G117" s="14">
        <f t="shared" si="7"/>
        <v>5</v>
      </c>
      <c r="H117" s="50">
        <v>0</v>
      </c>
      <c r="I117" s="50">
        <v>0</v>
      </c>
      <c r="J117" s="14">
        <f t="shared" si="8"/>
        <v>40.090000000000003</v>
      </c>
      <c r="K117" s="64"/>
      <c r="L117" s="64"/>
      <c r="M117" s="64"/>
      <c r="N117" s="64"/>
      <c r="O117" s="70"/>
    </row>
    <row r="118" spans="1:15" x14ac:dyDescent="0.25">
      <c r="A118" s="67"/>
      <c r="B118" s="64"/>
      <c r="C118" s="18">
        <v>5</v>
      </c>
      <c r="D118" s="50">
        <v>52.01</v>
      </c>
      <c r="E118" s="50">
        <v>1</v>
      </c>
      <c r="F118" s="50">
        <v>3</v>
      </c>
      <c r="G118" s="14">
        <f t="shared" si="7"/>
        <v>15</v>
      </c>
      <c r="H118" s="50">
        <v>0</v>
      </c>
      <c r="I118" s="50">
        <v>0</v>
      </c>
      <c r="J118" s="14">
        <f t="shared" si="8"/>
        <v>57.009999999999991</v>
      </c>
      <c r="K118" s="64"/>
      <c r="L118" s="64"/>
      <c r="M118" s="64"/>
      <c r="N118" s="64"/>
      <c r="O118" s="70"/>
    </row>
    <row r="119" spans="1:15" x14ac:dyDescent="0.25">
      <c r="A119" s="67"/>
      <c r="B119" s="64"/>
      <c r="C119" s="18">
        <v>6</v>
      </c>
      <c r="D119" s="14">
        <v>60.13</v>
      </c>
      <c r="E119" s="14">
        <v>0</v>
      </c>
      <c r="F119" s="14">
        <v>2</v>
      </c>
      <c r="G119" s="14">
        <f t="shared" si="7"/>
        <v>10</v>
      </c>
      <c r="H119" s="50">
        <v>1</v>
      </c>
      <c r="I119" s="50">
        <v>0</v>
      </c>
      <c r="J119" s="14">
        <f t="shared" si="8"/>
        <v>80.13</v>
      </c>
      <c r="K119" s="64"/>
      <c r="L119" s="64"/>
      <c r="M119" s="64"/>
      <c r="N119" s="64"/>
      <c r="O119" s="70"/>
    </row>
    <row r="120" spans="1:15" x14ac:dyDescent="0.25">
      <c r="A120" s="67"/>
      <c r="B120" s="64"/>
      <c r="C120" s="18">
        <v>7</v>
      </c>
      <c r="D120" s="14">
        <v>56.47</v>
      </c>
      <c r="E120" s="14">
        <v>1</v>
      </c>
      <c r="F120" s="14">
        <v>1</v>
      </c>
      <c r="G120" s="14">
        <f t="shared" si="7"/>
        <v>5</v>
      </c>
      <c r="H120" s="50">
        <v>0</v>
      </c>
      <c r="I120" s="50">
        <v>0</v>
      </c>
      <c r="J120" s="14">
        <f t="shared" si="8"/>
        <v>51.47</v>
      </c>
      <c r="K120" s="64"/>
      <c r="L120" s="64"/>
      <c r="M120" s="64"/>
      <c r="N120" s="64"/>
      <c r="O120" s="70"/>
    </row>
    <row r="121" spans="1:15" x14ac:dyDescent="0.25">
      <c r="A121" s="67"/>
      <c r="B121" s="64"/>
      <c r="C121" s="18">
        <v>8</v>
      </c>
      <c r="D121" s="14">
        <v>55.39</v>
      </c>
      <c r="E121" s="14">
        <v>0</v>
      </c>
      <c r="F121" s="14">
        <v>2</v>
      </c>
      <c r="G121" s="14">
        <f t="shared" si="7"/>
        <v>10</v>
      </c>
      <c r="H121" s="50">
        <v>0</v>
      </c>
      <c r="I121" s="50">
        <v>0</v>
      </c>
      <c r="J121" s="14">
        <f t="shared" si="8"/>
        <v>65.39</v>
      </c>
      <c r="K121" s="64"/>
      <c r="L121" s="64"/>
      <c r="M121" s="64"/>
      <c r="N121" s="64"/>
      <c r="O121" s="70"/>
    </row>
    <row r="122" spans="1:15" x14ac:dyDescent="0.25">
      <c r="A122" s="67"/>
      <c r="B122" s="64"/>
      <c r="C122" s="18">
        <v>9</v>
      </c>
      <c r="D122" s="50">
        <v>40.119999999999997</v>
      </c>
      <c r="E122" s="50">
        <v>0</v>
      </c>
      <c r="F122" s="50">
        <v>0</v>
      </c>
      <c r="G122" s="14">
        <f t="shared" si="7"/>
        <v>0</v>
      </c>
      <c r="H122" s="50">
        <v>0</v>
      </c>
      <c r="I122" s="50">
        <v>0</v>
      </c>
      <c r="J122" s="14">
        <f t="shared" si="8"/>
        <v>40.119999999999997</v>
      </c>
      <c r="K122" s="64"/>
      <c r="L122" s="64"/>
      <c r="M122" s="64"/>
      <c r="N122" s="64"/>
      <c r="O122" s="70"/>
    </row>
    <row r="123" spans="1:15" x14ac:dyDescent="0.25">
      <c r="A123" s="68"/>
      <c r="B123" s="65"/>
      <c r="C123" s="19">
        <v>10</v>
      </c>
      <c r="D123" s="16">
        <v>61.04</v>
      </c>
      <c r="E123" s="16">
        <v>0</v>
      </c>
      <c r="F123" s="16">
        <v>2</v>
      </c>
      <c r="G123" s="16">
        <f t="shared" si="7"/>
        <v>10</v>
      </c>
      <c r="H123" s="16">
        <v>0</v>
      </c>
      <c r="I123" s="16">
        <v>0</v>
      </c>
      <c r="J123" s="16">
        <f t="shared" si="8"/>
        <v>71.039999999999992</v>
      </c>
      <c r="K123" s="65"/>
      <c r="L123" s="65"/>
      <c r="M123" s="65"/>
      <c r="N123" s="65"/>
      <c r="O123" s="71"/>
    </row>
    <row r="124" spans="1:15" x14ac:dyDescent="0.25">
      <c r="A124" s="66" t="s">
        <v>1</v>
      </c>
      <c r="B124" s="63" t="s">
        <v>50</v>
      </c>
      <c r="C124" s="11">
        <v>1</v>
      </c>
      <c r="D124" s="12">
        <v>28.68</v>
      </c>
      <c r="E124" s="12">
        <v>0</v>
      </c>
      <c r="F124" s="12">
        <v>1</v>
      </c>
      <c r="G124" s="12">
        <f t="shared" si="6"/>
        <v>5</v>
      </c>
      <c r="H124" s="12">
        <v>1</v>
      </c>
      <c r="I124" s="12">
        <v>0</v>
      </c>
      <c r="J124" s="12">
        <f t="shared" si="5"/>
        <v>43.68</v>
      </c>
      <c r="K124" s="63">
        <f>SUM(F124:F133)</f>
        <v>25</v>
      </c>
      <c r="L124" s="63">
        <f>_xlfn.RANK.EQ(K124,K4:K203,1)</f>
        <v>12</v>
      </c>
      <c r="M124" s="63">
        <f>SUM(J124:J133)</f>
        <v>511.19</v>
      </c>
      <c r="N124" s="63">
        <f>_xlfn.RANK.EQ(M124,M4:M203,1)</f>
        <v>7</v>
      </c>
      <c r="O124" s="69">
        <f>Q7/M124*100</f>
        <v>61.845889004088491</v>
      </c>
    </row>
    <row r="125" spans="1:15" x14ac:dyDescent="0.25">
      <c r="A125" s="67"/>
      <c r="B125" s="64"/>
      <c r="C125" s="13">
        <v>2</v>
      </c>
      <c r="D125" s="50">
        <v>37.119999999999997</v>
      </c>
      <c r="E125" s="50">
        <v>0</v>
      </c>
      <c r="F125" s="50">
        <v>1</v>
      </c>
      <c r="G125" s="14">
        <f t="shared" si="6"/>
        <v>5</v>
      </c>
      <c r="H125" s="50">
        <v>1</v>
      </c>
      <c r="I125" s="50">
        <v>0</v>
      </c>
      <c r="J125" s="14">
        <f t="shared" si="5"/>
        <v>52.12</v>
      </c>
      <c r="K125" s="64"/>
      <c r="L125" s="64"/>
      <c r="M125" s="64"/>
      <c r="N125" s="64"/>
      <c r="O125" s="70"/>
    </row>
    <row r="126" spans="1:15" x14ac:dyDescent="0.25">
      <c r="A126" s="67"/>
      <c r="B126" s="64"/>
      <c r="C126" s="13">
        <v>3</v>
      </c>
      <c r="D126" s="50">
        <v>33.909999999999997</v>
      </c>
      <c r="E126" s="50">
        <v>0</v>
      </c>
      <c r="F126" s="50">
        <v>4</v>
      </c>
      <c r="G126" s="14">
        <f t="shared" si="6"/>
        <v>20</v>
      </c>
      <c r="H126" s="50">
        <v>0</v>
      </c>
      <c r="I126" s="50">
        <v>0</v>
      </c>
      <c r="J126" s="14">
        <f t="shared" si="5"/>
        <v>53.91</v>
      </c>
      <c r="K126" s="64"/>
      <c r="L126" s="64"/>
      <c r="M126" s="64"/>
      <c r="N126" s="64"/>
      <c r="O126" s="70"/>
    </row>
    <row r="127" spans="1:15" x14ac:dyDescent="0.25">
      <c r="A127" s="67"/>
      <c r="B127" s="64"/>
      <c r="C127" s="13">
        <v>4</v>
      </c>
      <c r="D127" s="50">
        <v>27.71</v>
      </c>
      <c r="E127" s="50">
        <v>0</v>
      </c>
      <c r="F127" s="50">
        <v>2</v>
      </c>
      <c r="G127" s="14">
        <f t="shared" si="6"/>
        <v>10</v>
      </c>
      <c r="H127" s="50">
        <v>0</v>
      </c>
      <c r="I127" s="50">
        <v>0</v>
      </c>
      <c r="J127" s="14">
        <f t="shared" si="5"/>
        <v>37.71</v>
      </c>
      <c r="K127" s="64"/>
      <c r="L127" s="64"/>
      <c r="M127" s="64"/>
      <c r="N127" s="64"/>
      <c r="O127" s="70"/>
    </row>
    <row r="128" spans="1:15" x14ac:dyDescent="0.25">
      <c r="A128" s="67"/>
      <c r="B128" s="64"/>
      <c r="C128" s="13">
        <v>5</v>
      </c>
      <c r="D128" s="50">
        <v>43.19</v>
      </c>
      <c r="E128" s="50">
        <v>1</v>
      </c>
      <c r="F128" s="50">
        <v>3</v>
      </c>
      <c r="G128" s="14">
        <f t="shared" si="6"/>
        <v>15</v>
      </c>
      <c r="H128" s="50">
        <v>0</v>
      </c>
      <c r="I128" s="50">
        <v>0</v>
      </c>
      <c r="J128" s="14">
        <f t="shared" si="5"/>
        <v>48.19</v>
      </c>
      <c r="K128" s="64"/>
      <c r="L128" s="64"/>
      <c r="M128" s="64"/>
      <c r="N128" s="64"/>
      <c r="O128" s="70"/>
    </row>
    <row r="129" spans="1:15" x14ac:dyDescent="0.25">
      <c r="A129" s="67"/>
      <c r="B129" s="64"/>
      <c r="C129" s="13">
        <v>6</v>
      </c>
      <c r="D129" s="14">
        <v>42.54</v>
      </c>
      <c r="E129" s="14">
        <v>1</v>
      </c>
      <c r="F129" s="14">
        <v>4</v>
      </c>
      <c r="G129" s="14">
        <f t="shared" si="6"/>
        <v>20</v>
      </c>
      <c r="H129" s="50">
        <v>0</v>
      </c>
      <c r="I129" s="50">
        <v>0</v>
      </c>
      <c r="J129" s="14">
        <f t="shared" si="5"/>
        <v>52.54</v>
      </c>
      <c r="K129" s="64"/>
      <c r="L129" s="64"/>
      <c r="M129" s="64"/>
      <c r="N129" s="64"/>
      <c r="O129" s="70"/>
    </row>
    <row r="130" spans="1:15" x14ac:dyDescent="0.25">
      <c r="A130" s="67"/>
      <c r="B130" s="64"/>
      <c r="C130" s="13">
        <v>7</v>
      </c>
      <c r="D130" s="14">
        <v>42.79</v>
      </c>
      <c r="E130" s="14">
        <v>1</v>
      </c>
      <c r="F130" s="14">
        <v>2</v>
      </c>
      <c r="G130" s="14">
        <f t="shared" si="6"/>
        <v>10</v>
      </c>
      <c r="H130" s="50">
        <v>0</v>
      </c>
      <c r="I130" s="50">
        <v>0</v>
      </c>
      <c r="J130" s="14">
        <f t="shared" si="5"/>
        <v>42.79</v>
      </c>
      <c r="K130" s="64"/>
      <c r="L130" s="64"/>
      <c r="M130" s="64"/>
      <c r="N130" s="64"/>
      <c r="O130" s="70"/>
    </row>
    <row r="131" spans="1:15" x14ac:dyDescent="0.25">
      <c r="A131" s="67"/>
      <c r="B131" s="64"/>
      <c r="C131" s="13">
        <v>8</v>
      </c>
      <c r="D131" s="14">
        <v>52.41</v>
      </c>
      <c r="E131" s="14">
        <v>0</v>
      </c>
      <c r="F131" s="14">
        <v>2</v>
      </c>
      <c r="G131" s="14">
        <f t="shared" si="6"/>
        <v>10</v>
      </c>
      <c r="H131" s="50">
        <v>1</v>
      </c>
      <c r="I131" s="50">
        <v>0</v>
      </c>
      <c r="J131" s="14">
        <f t="shared" si="5"/>
        <v>72.41</v>
      </c>
      <c r="K131" s="64"/>
      <c r="L131" s="64"/>
      <c r="M131" s="64"/>
      <c r="N131" s="64"/>
      <c r="O131" s="70"/>
    </row>
    <row r="132" spans="1:15" x14ac:dyDescent="0.25">
      <c r="A132" s="67"/>
      <c r="B132" s="64"/>
      <c r="C132" s="13">
        <v>9</v>
      </c>
      <c r="D132" s="50">
        <v>32.03</v>
      </c>
      <c r="E132" s="50">
        <v>0</v>
      </c>
      <c r="F132" s="50">
        <v>3</v>
      </c>
      <c r="G132" s="14">
        <f t="shared" si="6"/>
        <v>15</v>
      </c>
      <c r="H132" s="50">
        <v>0</v>
      </c>
      <c r="I132" s="50">
        <v>0</v>
      </c>
      <c r="J132" s="14">
        <f t="shared" si="5"/>
        <v>47.03</v>
      </c>
      <c r="K132" s="64"/>
      <c r="L132" s="64"/>
      <c r="M132" s="64"/>
      <c r="N132" s="64"/>
      <c r="O132" s="70"/>
    </row>
    <row r="133" spans="1:15" x14ac:dyDescent="0.25">
      <c r="A133" s="68"/>
      <c r="B133" s="65"/>
      <c r="C133" s="15">
        <v>10</v>
      </c>
      <c r="D133" s="16">
        <v>45.81</v>
      </c>
      <c r="E133" s="16">
        <v>0</v>
      </c>
      <c r="F133" s="16">
        <v>3</v>
      </c>
      <c r="G133" s="16">
        <f t="shared" si="6"/>
        <v>15</v>
      </c>
      <c r="H133" s="16">
        <v>0</v>
      </c>
      <c r="I133" s="16">
        <v>0</v>
      </c>
      <c r="J133" s="16">
        <f t="shared" si="5"/>
        <v>60.81</v>
      </c>
      <c r="K133" s="65"/>
      <c r="L133" s="65"/>
      <c r="M133" s="65"/>
      <c r="N133" s="65"/>
      <c r="O133" s="71"/>
    </row>
    <row r="134" spans="1:15" x14ac:dyDescent="0.25">
      <c r="A134" s="66" t="s">
        <v>24</v>
      </c>
      <c r="B134" s="63" t="s">
        <v>51</v>
      </c>
      <c r="C134" s="11">
        <v>1</v>
      </c>
      <c r="D134" s="12">
        <v>36.29</v>
      </c>
      <c r="E134" s="12">
        <v>1</v>
      </c>
      <c r="F134" s="12">
        <v>0</v>
      </c>
      <c r="G134" s="12">
        <f t="shared" si="6"/>
        <v>0</v>
      </c>
      <c r="H134" s="12">
        <v>0</v>
      </c>
      <c r="I134" s="12">
        <v>0</v>
      </c>
      <c r="J134" s="12">
        <f t="shared" si="5"/>
        <v>26.29</v>
      </c>
      <c r="K134" s="63">
        <f>SUM(F134:F143)</f>
        <v>20</v>
      </c>
      <c r="L134" s="63">
        <f>_xlfn.RANK.EQ(K134,K4:K203,1)</f>
        <v>11</v>
      </c>
      <c r="M134" s="63">
        <f>SUM(J134:J143)</f>
        <v>488.25</v>
      </c>
      <c r="N134" s="63">
        <f>_xlfn.RANK.EQ(M134,M4:M203,1)</f>
        <v>6</v>
      </c>
      <c r="O134" s="69">
        <f>Q7/M134*100</f>
        <v>64.751664106502815</v>
      </c>
    </row>
    <row r="135" spans="1:15" x14ac:dyDescent="0.25">
      <c r="A135" s="67"/>
      <c r="B135" s="64"/>
      <c r="C135" s="13">
        <v>2</v>
      </c>
      <c r="D135" s="14">
        <v>41.81</v>
      </c>
      <c r="E135" s="14">
        <v>0</v>
      </c>
      <c r="F135" s="14">
        <v>2</v>
      </c>
      <c r="G135" s="14">
        <f t="shared" si="6"/>
        <v>10</v>
      </c>
      <c r="H135" s="50">
        <v>0</v>
      </c>
      <c r="I135" s="50">
        <v>0</v>
      </c>
      <c r="J135" s="14">
        <f t="shared" si="5"/>
        <v>51.81</v>
      </c>
      <c r="K135" s="64"/>
      <c r="L135" s="64"/>
      <c r="M135" s="64"/>
      <c r="N135" s="64"/>
      <c r="O135" s="70"/>
    </row>
    <row r="136" spans="1:15" x14ac:dyDescent="0.25">
      <c r="A136" s="67"/>
      <c r="B136" s="64"/>
      <c r="C136" s="13">
        <v>3</v>
      </c>
      <c r="D136" s="14">
        <v>42.87</v>
      </c>
      <c r="E136" s="14">
        <v>0</v>
      </c>
      <c r="F136" s="14">
        <v>1</v>
      </c>
      <c r="G136" s="14">
        <f t="shared" si="6"/>
        <v>5</v>
      </c>
      <c r="H136" s="50">
        <v>0</v>
      </c>
      <c r="I136" s="50">
        <v>0</v>
      </c>
      <c r="J136" s="14">
        <f t="shared" si="5"/>
        <v>47.87</v>
      </c>
      <c r="K136" s="64"/>
      <c r="L136" s="64"/>
      <c r="M136" s="64"/>
      <c r="N136" s="64"/>
      <c r="O136" s="70"/>
    </row>
    <row r="137" spans="1:15" x14ac:dyDescent="0.25">
      <c r="A137" s="67"/>
      <c r="B137" s="64"/>
      <c r="C137" s="13">
        <v>4</v>
      </c>
      <c r="D137" s="50">
        <v>38.979999999999997</v>
      </c>
      <c r="E137" s="50">
        <v>0</v>
      </c>
      <c r="F137" s="50">
        <v>4</v>
      </c>
      <c r="G137" s="14">
        <f t="shared" si="6"/>
        <v>20</v>
      </c>
      <c r="H137" s="50">
        <v>0</v>
      </c>
      <c r="I137" s="50">
        <v>0</v>
      </c>
      <c r="J137" s="14">
        <f t="shared" si="5"/>
        <v>58.98</v>
      </c>
      <c r="K137" s="64"/>
      <c r="L137" s="64"/>
      <c r="M137" s="64"/>
      <c r="N137" s="64"/>
      <c r="O137" s="70"/>
    </row>
    <row r="138" spans="1:15" x14ac:dyDescent="0.25">
      <c r="A138" s="67"/>
      <c r="B138" s="64"/>
      <c r="C138" s="13">
        <v>5</v>
      </c>
      <c r="D138" s="50">
        <v>52.24</v>
      </c>
      <c r="E138" s="50">
        <v>1</v>
      </c>
      <c r="F138" s="50">
        <v>1</v>
      </c>
      <c r="G138" s="14">
        <f t="shared" si="6"/>
        <v>5</v>
      </c>
      <c r="H138" s="50">
        <v>0</v>
      </c>
      <c r="I138" s="50">
        <v>0</v>
      </c>
      <c r="J138" s="14">
        <f t="shared" ref="J138:J153" si="9">SUM(D138,G138,H138*10,I138*10)-(E138*10)</f>
        <v>47.24</v>
      </c>
      <c r="K138" s="64"/>
      <c r="L138" s="64"/>
      <c r="M138" s="64"/>
      <c r="N138" s="64"/>
      <c r="O138" s="70"/>
    </row>
    <row r="139" spans="1:15" x14ac:dyDescent="0.25">
      <c r="A139" s="67"/>
      <c r="B139" s="64"/>
      <c r="C139" s="13">
        <v>6</v>
      </c>
      <c r="D139" s="50">
        <v>38.21</v>
      </c>
      <c r="E139" s="50">
        <v>0</v>
      </c>
      <c r="F139" s="50">
        <v>3</v>
      </c>
      <c r="G139" s="14">
        <f t="shared" si="6"/>
        <v>15</v>
      </c>
      <c r="H139" s="50">
        <v>0</v>
      </c>
      <c r="I139" s="50">
        <v>0</v>
      </c>
      <c r="J139" s="14">
        <f t="shared" si="9"/>
        <v>53.21</v>
      </c>
      <c r="K139" s="64"/>
      <c r="L139" s="64"/>
      <c r="M139" s="64"/>
      <c r="N139" s="64"/>
      <c r="O139" s="70"/>
    </row>
    <row r="140" spans="1:15" x14ac:dyDescent="0.25">
      <c r="A140" s="67"/>
      <c r="B140" s="64"/>
      <c r="C140" s="13">
        <v>7</v>
      </c>
      <c r="D140" s="50">
        <v>45.86</v>
      </c>
      <c r="E140" s="50">
        <v>1</v>
      </c>
      <c r="F140" s="50">
        <v>2</v>
      </c>
      <c r="G140" s="14">
        <f t="shared" si="6"/>
        <v>10</v>
      </c>
      <c r="H140" s="50">
        <v>0</v>
      </c>
      <c r="I140" s="50">
        <v>0</v>
      </c>
      <c r="J140" s="14">
        <f t="shared" si="9"/>
        <v>45.86</v>
      </c>
      <c r="K140" s="64"/>
      <c r="L140" s="64"/>
      <c r="M140" s="64"/>
      <c r="N140" s="64"/>
      <c r="O140" s="70"/>
    </row>
    <row r="141" spans="1:15" x14ac:dyDescent="0.25">
      <c r="A141" s="67"/>
      <c r="B141" s="64"/>
      <c r="C141" s="13">
        <v>8</v>
      </c>
      <c r="D141" s="50">
        <v>52.43</v>
      </c>
      <c r="E141" s="50">
        <v>0</v>
      </c>
      <c r="F141" s="50">
        <v>3</v>
      </c>
      <c r="G141" s="14">
        <f t="shared" si="6"/>
        <v>15</v>
      </c>
      <c r="H141" s="50">
        <v>0</v>
      </c>
      <c r="I141" s="50">
        <v>0</v>
      </c>
      <c r="J141" s="14">
        <f t="shared" si="9"/>
        <v>67.430000000000007</v>
      </c>
      <c r="K141" s="64"/>
      <c r="L141" s="64"/>
      <c r="M141" s="64"/>
      <c r="N141" s="64"/>
      <c r="O141" s="70"/>
    </row>
    <row r="142" spans="1:15" x14ac:dyDescent="0.25">
      <c r="A142" s="67"/>
      <c r="B142" s="64"/>
      <c r="C142" s="13">
        <v>9</v>
      </c>
      <c r="D142" s="50">
        <v>28.41</v>
      </c>
      <c r="E142" s="50">
        <v>0</v>
      </c>
      <c r="F142" s="50">
        <v>1</v>
      </c>
      <c r="G142" s="14">
        <f t="shared" ref="G142:G153" si="10">PRODUCT(F142*5)</f>
        <v>5</v>
      </c>
      <c r="H142" s="50">
        <v>0</v>
      </c>
      <c r="I142" s="50">
        <v>0</v>
      </c>
      <c r="J142" s="14">
        <f t="shared" si="9"/>
        <v>33.409999999999997</v>
      </c>
      <c r="K142" s="64"/>
      <c r="L142" s="64"/>
      <c r="M142" s="64"/>
      <c r="N142" s="64"/>
      <c r="O142" s="70"/>
    </row>
    <row r="143" spans="1:15" x14ac:dyDescent="0.25">
      <c r="A143" s="68"/>
      <c r="B143" s="65"/>
      <c r="C143" s="15">
        <v>10</v>
      </c>
      <c r="D143" s="16">
        <v>41.15</v>
      </c>
      <c r="E143" s="16">
        <v>0</v>
      </c>
      <c r="F143" s="16">
        <v>3</v>
      </c>
      <c r="G143" s="16">
        <f t="shared" si="10"/>
        <v>15</v>
      </c>
      <c r="H143" s="16">
        <v>0</v>
      </c>
      <c r="I143" s="16">
        <v>0</v>
      </c>
      <c r="J143" s="16">
        <f t="shared" si="9"/>
        <v>56.15</v>
      </c>
      <c r="K143" s="65"/>
      <c r="L143" s="65"/>
      <c r="M143" s="65"/>
      <c r="N143" s="65"/>
      <c r="O143" s="71"/>
    </row>
    <row r="144" spans="1:15" x14ac:dyDescent="0.25">
      <c r="A144" s="66" t="s">
        <v>35</v>
      </c>
      <c r="B144" s="63" t="s">
        <v>52</v>
      </c>
      <c r="C144" s="11">
        <v>1</v>
      </c>
      <c r="D144" s="12">
        <v>40.090000000000003</v>
      </c>
      <c r="E144" s="12">
        <v>0</v>
      </c>
      <c r="F144" s="12">
        <v>6</v>
      </c>
      <c r="G144" s="12">
        <f t="shared" si="10"/>
        <v>30</v>
      </c>
      <c r="H144" s="12">
        <v>0</v>
      </c>
      <c r="I144" s="12">
        <v>0</v>
      </c>
      <c r="J144" s="12">
        <f t="shared" si="9"/>
        <v>70.09</v>
      </c>
      <c r="K144" s="63">
        <f>SUM(F144:F153)</f>
        <v>91</v>
      </c>
      <c r="L144" s="63">
        <f>_xlfn.RANK.EQ(K144,K4:K203,1)</f>
        <v>17</v>
      </c>
      <c r="M144" s="63">
        <f>SUM(J144:J153)</f>
        <v>886.53000000000009</v>
      </c>
      <c r="N144" s="63">
        <f>_xlfn.RANK.EQ(M144,M4:M203,1)</f>
        <v>17</v>
      </c>
      <c r="O144" s="69">
        <f>Q7/M144*100</f>
        <v>35.661511736771452</v>
      </c>
    </row>
    <row r="145" spans="1:16" x14ac:dyDescent="0.25">
      <c r="A145" s="67"/>
      <c r="B145" s="64"/>
      <c r="C145" s="13">
        <v>2</v>
      </c>
      <c r="D145" s="14">
        <v>36.130000000000003</v>
      </c>
      <c r="E145" s="14">
        <v>0</v>
      </c>
      <c r="F145" s="14">
        <v>9</v>
      </c>
      <c r="G145" s="14">
        <f t="shared" si="10"/>
        <v>45</v>
      </c>
      <c r="H145" s="50">
        <v>0</v>
      </c>
      <c r="I145" s="50">
        <v>0</v>
      </c>
      <c r="J145" s="14">
        <f t="shared" si="9"/>
        <v>81.13</v>
      </c>
      <c r="K145" s="64"/>
      <c r="L145" s="64"/>
      <c r="M145" s="64"/>
      <c r="N145" s="64"/>
      <c r="O145" s="70"/>
    </row>
    <row r="146" spans="1:16" x14ac:dyDescent="0.25">
      <c r="A146" s="67"/>
      <c r="B146" s="64"/>
      <c r="C146" s="13">
        <v>3</v>
      </c>
      <c r="D146" s="14">
        <v>44.17</v>
      </c>
      <c r="E146" s="14">
        <v>0</v>
      </c>
      <c r="F146" s="14">
        <v>8</v>
      </c>
      <c r="G146" s="14">
        <f t="shared" si="10"/>
        <v>40</v>
      </c>
      <c r="H146" s="50">
        <v>0</v>
      </c>
      <c r="I146" s="50">
        <v>0</v>
      </c>
      <c r="J146" s="14">
        <f t="shared" si="9"/>
        <v>84.17</v>
      </c>
      <c r="K146" s="64"/>
      <c r="L146" s="64"/>
      <c r="M146" s="64"/>
      <c r="N146" s="64"/>
      <c r="O146" s="70"/>
    </row>
    <row r="147" spans="1:16" x14ac:dyDescent="0.25">
      <c r="A147" s="67"/>
      <c r="B147" s="64"/>
      <c r="C147" s="13">
        <v>4</v>
      </c>
      <c r="D147" s="50">
        <v>38.85</v>
      </c>
      <c r="E147" s="50">
        <v>0</v>
      </c>
      <c r="F147" s="50">
        <v>8</v>
      </c>
      <c r="G147" s="14">
        <f t="shared" si="10"/>
        <v>40</v>
      </c>
      <c r="H147" s="50">
        <v>0</v>
      </c>
      <c r="I147" s="50">
        <v>0</v>
      </c>
      <c r="J147" s="14">
        <f t="shared" si="9"/>
        <v>78.849999999999994</v>
      </c>
      <c r="K147" s="64"/>
      <c r="L147" s="64"/>
      <c r="M147" s="64"/>
      <c r="N147" s="64"/>
      <c r="O147" s="70"/>
    </row>
    <row r="148" spans="1:16" x14ac:dyDescent="0.25">
      <c r="A148" s="67"/>
      <c r="B148" s="64"/>
      <c r="C148" s="13">
        <v>5</v>
      </c>
      <c r="D148" s="50">
        <v>44.22</v>
      </c>
      <c r="E148" s="50">
        <v>1</v>
      </c>
      <c r="F148" s="50">
        <v>10</v>
      </c>
      <c r="G148" s="14">
        <f t="shared" si="10"/>
        <v>50</v>
      </c>
      <c r="H148" s="50">
        <v>0</v>
      </c>
      <c r="I148" s="50">
        <v>0</v>
      </c>
      <c r="J148" s="14">
        <f t="shared" si="9"/>
        <v>84.22</v>
      </c>
      <c r="K148" s="64"/>
      <c r="L148" s="64"/>
      <c r="M148" s="64"/>
      <c r="N148" s="64"/>
      <c r="O148" s="70"/>
    </row>
    <row r="149" spans="1:16" x14ac:dyDescent="0.25">
      <c r="A149" s="67"/>
      <c r="B149" s="64"/>
      <c r="C149" s="13">
        <v>6</v>
      </c>
      <c r="D149" s="50">
        <v>45.48</v>
      </c>
      <c r="E149" s="50">
        <v>0</v>
      </c>
      <c r="F149" s="50">
        <v>15</v>
      </c>
      <c r="G149" s="14">
        <f t="shared" si="10"/>
        <v>75</v>
      </c>
      <c r="H149" s="50">
        <v>0</v>
      </c>
      <c r="I149" s="50">
        <v>0</v>
      </c>
      <c r="J149" s="14">
        <f t="shared" si="9"/>
        <v>120.47999999999999</v>
      </c>
      <c r="K149" s="64"/>
      <c r="L149" s="64"/>
      <c r="M149" s="64"/>
      <c r="N149" s="64"/>
      <c r="O149" s="70"/>
    </row>
    <row r="150" spans="1:16" x14ac:dyDescent="0.25">
      <c r="A150" s="67"/>
      <c r="B150" s="64"/>
      <c r="C150" s="13">
        <v>7</v>
      </c>
      <c r="D150" s="50">
        <v>46.81</v>
      </c>
      <c r="E150" s="50">
        <v>0</v>
      </c>
      <c r="F150" s="50">
        <v>10</v>
      </c>
      <c r="G150" s="14">
        <f t="shared" si="10"/>
        <v>50</v>
      </c>
      <c r="H150" s="50">
        <v>0</v>
      </c>
      <c r="I150" s="50">
        <v>1</v>
      </c>
      <c r="J150" s="14">
        <f t="shared" si="9"/>
        <v>106.81</v>
      </c>
      <c r="K150" s="64"/>
      <c r="L150" s="64"/>
      <c r="M150" s="64"/>
      <c r="N150" s="64"/>
      <c r="O150" s="70"/>
    </row>
    <row r="151" spans="1:16" x14ac:dyDescent="0.25">
      <c r="A151" s="67"/>
      <c r="B151" s="64"/>
      <c r="C151" s="13">
        <v>8</v>
      </c>
      <c r="D151" s="50">
        <v>52.33</v>
      </c>
      <c r="E151" s="50">
        <v>0</v>
      </c>
      <c r="F151" s="50">
        <v>10</v>
      </c>
      <c r="G151" s="14">
        <f t="shared" si="10"/>
        <v>50</v>
      </c>
      <c r="H151" s="50">
        <v>0</v>
      </c>
      <c r="I151" s="50">
        <v>0</v>
      </c>
      <c r="J151" s="14">
        <f t="shared" si="9"/>
        <v>102.33</v>
      </c>
      <c r="K151" s="64"/>
      <c r="L151" s="64"/>
      <c r="M151" s="64"/>
      <c r="N151" s="64"/>
      <c r="O151" s="70"/>
    </row>
    <row r="152" spans="1:16" x14ac:dyDescent="0.25">
      <c r="A152" s="67"/>
      <c r="B152" s="64"/>
      <c r="C152" s="13">
        <v>9</v>
      </c>
      <c r="D152" s="50">
        <v>34.979999999999997</v>
      </c>
      <c r="E152" s="50">
        <v>0</v>
      </c>
      <c r="F152" s="50">
        <v>6</v>
      </c>
      <c r="G152" s="14">
        <f t="shared" si="10"/>
        <v>30</v>
      </c>
      <c r="H152" s="50">
        <v>0</v>
      </c>
      <c r="I152" s="50">
        <v>0</v>
      </c>
      <c r="J152" s="14">
        <f t="shared" si="9"/>
        <v>64.97999999999999</v>
      </c>
      <c r="K152" s="64"/>
      <c r="L152" s="64"/>
      <c r="M152" s="64"/>
      <c r="N152" s="64"/>
      <c r="O152" s="70"/>
    </row>
    <row r="153" spans="1:16" x14ac:dyDescent="0.25">
      <c r="A153" s="68"/>
      <c r="B153" s="65"/>
      <c r="C153" s="15">
        <v>10</v>
      </c>
      <c r="D153" s="16">
        <v>48.47</v>
      </c>
      <c r="E153" s="16">
        <v>0</v>
      </c>
      <c r="F153" s="16">
        <v>9</v>
      </c>
      <c r="G153" s="16">
        <f t="shared" si="10"/>
        <v>45</v>
      </c>
      <c r="H153" s="16">
        <v>0</v>
      </c>
      <c r="I153" s="16">
        <v>0</v>
      </c>
      <c r="J153" s="16">
        <f t="shared" si="9"/>
        <v>93.47</v>
      </c>
      <c r="K153" s="65"/>
      <c r="L153" s="65"/>
      <c r="M153" s="65"/>
      <c r="N153" s="65"/>
      <c r="O153" s="71"/>
    </row>
    <row r="154" spans="1:16" x14ac:dyDescent="0.25">
      <c r="A154" s="66"/>
      <c r="B154" s="63"/>
      <c r="C154" s="17">
        <v>1</v>
      </c>
      <c r="D154" s="12">
        <v>200</v>
      </c>
      <c r="E154" s="12"/>
      <c r="F154" s="12">
        <v>100</v>
      </c>
      <c r="G154" s="12">
        <f t="shared" ref="G154:G163" si="11">PRODUCT(F154*5)</f>
        <v>500</v>
      </c>
      <c r="H154" s="12"/>
      <c r="I154" s="12"/>
      <c r="J154" s="12">
        <f t="shared" ref="J154:J163" si="12">SUM(D154,G154,H154*10,I154*10)-(E154*10)</f>
        <v>700</v>
      </c>
      <c r="K154" s="63">
        <f>SUM(F154:F163)</f>
        <v>100</v>
      </c>
      <c r="L154" s="63">
        <f>_xlfn.RANK.EQ(K154,K4:K203,1)</f>
        <v>18</v>
      </c>
      <c r="M154" s="63">
        <f>SUM(J154:J163)</f>
        <v>2500</v>
      </c>
      <c r="N154" s="63">
        <f>_xlfn.RANK.EQ(M154,M4:M203,1)</f>
        <v>18</v>
      </c>
      <c r="O154" s="69">
        <f>Q7/M154*100</f>
        <v>12.645999999999999</v>
      </c>
      <c r="P154" s="83"/>
    </row>
    <row r="155" spans="1:16" x14ac:dyDescent="0.25">
      <c r="A155" s="67"/>
      <c r="B155" s="64"/>
      <c r="C155" s="18">
        <v>2</v>
      </c>
      <c r="D155" s="14">
        <v>200</v>
      </c>
      <c r="E155" s="14"/>
      <c r="F155" s="14"/>
      <c r="G155" s="14">
        <f t="shared" si="11"/>
        <v>0</v>
      </c>
      <c r="H155" s="14"/>
      <c r="I155" s="14"/>
      <c r="J155" s="14">
        <f t="shared" si="12"/>
        <v>200</v>
      </c>
      <c r="K155" s="64"/>
      <c r="L155" s="64"/>
      <c r="M155" s="64"/>
      <c r="N155" s="64"/>
      <c r="O155" s="70"/>
      <c r="P155" s="83"/>
    </row>
    <row r="156" spans="1:16" x14ac:dyDescent="0.25">
      <c r="A156" s="67"/>
      <c r="B156" s="64"/>
      <c r="C156" s="18">
        <v>3</v>
      </c>
      <c r="D156" s="14">
        <v>200</v>
      </c>
      <c r="E156" s="14"/>
      <c r="F156" s="14"/>
      <c r="G156" s="14">
        <f t="shared" si="11"/>
        <v>0</v>
      </c>
      <c r="H156" s="14"/>
      <c r="I156" s="14"/>
      <c r="J156" s="14">
        <f t="shared" si="12"/>
        <v>200</v>
      </c>
      <c r="K156" s="64"/>
      <c r="L156" s="64"/>
      <c r="M156" s="64"/>
      <c r="N156" s="64"/>
      <c r="O156" s="70"/>
      <c r="P156" s="83"/>
    </row>
    <row r="157" spans="1:16" x14ac:dyDescent="0.25">
      <c r="A157" s="67"/>
      <c r="B157" s="64"/>
      <c r="C157" s="18">
        <v>4</v>
      </c>
      <c r="D157" s="50">
        <v>200</v>
      </c>
      <c r="E157" s="14"/>
      <c r="F157" s="14"/>
      <c r="G157" s="14">
        <f t="shared" si="11"/>
        <v>0</v>
      </c>
      <c r="H157" s="14"/>
      <c r="I157" s="14"/>
      <c r="J157" s="14">
        <f t="shared" si="12"/>
        <v>200</v>
      </c>
      <c r="K157" s="64"/>
      <c r="L157" s="64"/>
      <c r="M157" s="64"/>
      <c r="N157" s="64"/>
      <c r="O157" s="70"/>
      <c r="P157" s="83"/>
    </row>
    <row r="158" spans="1:16" x14ac:dyDescent="0.25">
      <c r="A158" s="67"/>
      <c r="B158" s="64"/>
      <c r="C158" s="18">
        <v>5</v>
      </c>
      <c r="D158" s="50">
        <v>200</v>
      </c>
      <c r="E158" s="14"/>
      <c r="F158" s="14"/>
      <c r="G158" s="14">
        <f t="shared" si="11"/>
        <v>0</v>
      </c>
      <c r="H158" s="14"/>
      <c r="I158" s="14"/>
      <c r="J158" s="14">
        <f t="shared" si="12"/>
        <v>200</v>
      </c>
      <c r="K158" s="64"/>
      <c r="L158" s="64"/>
      <c r="M158" s="64"/>
      <c r="N158" s="64"/>
      <c r="O158" s="70"/>
      <c r="P158" s="83"/>
    </row>
    <row r="159" spans="1:16" x14ac:dyDescent="0.25">
      <c r="A159" s="67"/>
      <c r="B159" s="64"/>
      <c r="C159" s="18">
        <v>6</v>
      </c>
      <c r="D159" s="50">
        <v>200</v>
      </c>
      <c r="E159" s="14"/>
      <c r="F159" s="14"/>
      <c r="G159" s="14">
        <f t="shared" si="11"/>
        <v>0</v>
      </c>
      <c r="H159" s="14"/>
      <c r="I159" s="14"/>
      <c r="J159" s="14">
        <f t="shared" si="12"/>
        <v>200</v>
      </c>
      <c r="K159" s="64"/>
      <c r="L159" s="64"/>
      <c r="M159" s="64"/>
      <c r="N159" s="64"/>
      <c r="O159" s="70"/>
      <c r="P159" s="83"/>
    </row>
    <row r="160" spans="1:16" x14ac:dyDescent="0.25">
      <c r="A160" s="67"/>
      <c r="B160" s="64"/>
      <c r="C160" s="18">
        <v>7</v>
      </c>
      <c r="D160" s="50">
        <v>200</v>
      </c>
      <c r="E160" s="14"/>
      <c r="F160" s="14"/>
      <c r="G160" s="14">
        <f t="shared" si="11"/>
        <v>0</v>
      </c>
      <c r="H160" s="14"/>
      <c r="I160" s="14"/>
      <c r="J160" s="14">
        <f t="shared" si="12"/>
        <v>200</v>
      </c>
      <c r="K160" s="64"/>
      <c r="L160" s="64"/>
      <c r="M160" s="64"/>
      <c r="N160" s="64"/>
      <c r="O160" s="70"/>
      <c r="P160" s="83"/>
    </row>
    <row r="161" spans="1:16" x14ac:dyDescent="0.25">
      <c r="A161" s="67"/>
      <c r="B161" s="64"/>
      <c r="C161" s="18">
        <v>8</v>
      </c>
      <c r="D161" s="50">
        <v>200</v>
      </c>
      <c r="E161" s="14"/>
      <c r="F161" s="14"/>
      <c r="G161" s="14">
        <f t="shared" si="11"/>
        <v>0</v>
      </c>
      <c r="H161" s="14"/>
      <c r="I161" s="14"/>
      <c r="J161" s="14">
        <f t="shared" si="12"/>
        <v>200</v>
      </c>
      <c r="K161" s="64"/>
      <c r="L161" s="64"/>
      <c r="M161" s="64"/>
      <c r="N161" s="64"/>
      <c r="O161" s="70"/>
      <c r="P161" s="83"/>
    </row>
    <row r="162" spans="1:16" x14ac:dyDescent="0.25">
      <c r="A162" s="67"/>
      <c r="B162" s="64"/>
      <c r="C162" s="18">
        <v>9</v>
      </c>
      <c r="D162" s="50">
        <v>200</v>
      </c>
      <c r="E162" s="14"/>
      <c r="F162" s="14"/>
      <c r="G162" s="14">
        <f t="shared" si="11"/>
        <v>0</v>
      </c>
      <c r="H162" s="14"/>
      <c r="I162" s="14"/>
      <c r="J162" s="14">
        <f t="shared" si="12"/>
        <v>200</v>
      </c>
      <c r="K162" s="64"/>
      <c r="L162" s="64"/>
      <c r="M162" s="64"/>
      <c r="N162" s="64"/>
      <c r="O162" s="70"/>
      <c r="P162" s="83"/>
    </row>
    <row r="163" spans="1:16" x14ac:dyDescent="0.25">
      <c r="A163" s="68"/>
      <c r="B163" s="65"/>
      <c r="C163" s="19">
        <v>10</v>
      </c>
      <c r="D163" s="16">
        <v>200</v>
      </c>
      <c r="E163" s="16"/>
      <c r="F163" s="16"/>
      <c r="G163" s="16">
        <f t="shared" si="11"/>
        <v>0</v>
      </c>
      <c r="H163" s="16"/>
      <c r="I163" s="16"/>
      <c r="J163" s="16">
        <f t="shared" si="12"/>
        <v>200</v>
      </c>
      <c r="K163" s="65"/>
      <c r="L163" s="65"/>
      <c r="M163" s="65"/>
      <c r="N163" s="65"/>
      <c r="O163" s="71"/>
      <c r="P163" s="83"/>
    </row>
    <row r="164" spans="1:16" x14ac:dyDescent="0.25">
      <c r="A164" s="66"/>
      <c r="B164" s="63"/>
      <c r="C164" s="20">
        <v>1</v>
      </c>
      <c r="D164" s="12">
        <v>200</v>
      </c>
      <c r="E164" s="12"/>
      <c r="F164" s="12">
        <v>100</v>
      </c>
      <c r="G164" s="12">
        <f t="shared" ref="G164:G203" si="13">PRODUCT(F164*5)</f>
        <v>500</v>
      </c>
      <c r="H164" s="12"/>
      <c r="I164" s="12"/>
      <c r="J164" s="12">
        <f t="shared" ref="J164:J203" si="14">SUM(D164,G164,H164*10,I164*10)-(E164*10)</f>
        <v>700</v>
      </c>
      <c r="K164" s="63">
        <f>SUM(F164:F173)</f>
        <v>100</v>
      </c>
      <c r="L164" s="63">
        <f>_xlfn.RANK.EQ(K164,K4:K203,1)</f>
        <v>18</v>
      </c>
      <c r="M164" s="63">
        <f>SUM(J164:J173)</f>
        <v>2500</v>
      </c>
      <c r="N164" s="63">
        <f>_xlfn.RANK.EQ(M164,M4:M203,1)</f>
        <v>18</v>
      </c>
      <c r="O164" s="69">
        <f>Q7/M164*100</f>
        <v>12.645999999999999</v>
      </c>
      <c r="P164" s="83"/>
    </row>
    <row r="165" spans="1:16" x14ac:dyDescent="0.25">
      <c r="A165" s="67"/>
      <c r="B165" s="64"/>
      <c r="C165" s="21">
        <v>2</v>
      </c>
      <c r="D165" s="50">
        <v>200</v>
      </c>
      <c r="E165" s="14"/>
      <c r="F165" s="14"/>
      <c r="G165" s="14">
        <f t="shared" si="13"/>
        <v>0</v>
      </c>
      <c r="H165" s="14"/>
      <c r="I165" s="14"/>
      <c r="J165" s="14">
        <f t="shared" si="14"/>
        <v>200</v>
      </c>
      <c r="K165" s="64"/>
      <c r="L165" s="64"/>
      <c r="M165" s="64"/>
      <c r="N165" s="64"/>
      <c r="O165" s="70"/>
      <c r="P165" s="83"/>
    </row>
    <row r="166" spans="1:16" x14ac:dyDescent="0.25">
      <c r="A166" s="67"/>
      <c r="B166" s="64"/>
      <c r="C166" s="21">
        <v>3</v>
      </c>
      <c r="D166" s="50">
        <v>200</v>
      </c>
      <c r="E166" s="14"/>
      <c r="F166" s="14"/>
      <c r="G166" s="14">
        <f t="shared" si="13"/>
        <v>0</v>
      </c>
      <c r="H166" s="14"/>
      <c r="I166" s="14"/>
      <c r="J166" s="14">
        <f t="shared" si="14"/>
        <v>200</v>
      </c>
      <c r="K166" s="64"/>
      <c r="L166" s="64"/>
      <c r="M166" s="64"/>
      <c r="N166" s="64"/>
      <c r="O166" s="70"/>
      <c r="P166" s="83"/>
    </row>
    <row r="167" spans="1:16" x14ac:dyDescent="0.25">
      <c r="A167" s="67"/>
      <c r="B167" s="64"/>
      <c r="C167" s="21">
        <v>4</v>
      </c>
      <c r="D167" s="50">
        <v>200</v>
      </c>
      <c r="E167" s="14"/>
      <c r="F167" s="14"/>
      <c r="G167" s="14">
        <f t="shared" si="13"/>
        <v>0</v>
      </c>
      <c r="H167" s="14"/>
      <c r="I167" s="14"/>
      <c r="J167" s="14">
        <f t="shared" si="14"/>
        <v>200</v>
      </c>
      <c r="K167" s="64"/>
      <c r="L167" s="64"/>
      <c r="M167" s="64"/>
      <c r="N167" s="64"/>
      <c r="O167" s="70"/>
      <c r="P167" s="83"/>
    </row>
    <row r="168" spans="1:16" x14ac:dyDescent="0.25">
      <c r="A168" s="67"/>
      <c r="B168" s="64"/>
      <c r="C168" s="21">
        <v>5</v>
      </c>
      <c r="D168" s="50">
        <v>200</v>
      </c>
      <c r="E168" s="14"/>
      <c r="F168" s="14"/>
      <c r="G168" s="14">
        <f t="shared" si="13"/>
        <v>0</v>
      </c>
      <c r="H168" s="14"/>
      <c r="I168" s="14"/>
      <c r="J168" s="14">
        <f t="shared" si="14"/>
        <v>200</v>
      </c>
      <c r="K168" s="64"/>
      <c r="L168" s="64"/>
      <c r="M168" s="64"/>
      <c r="N168" s="64"/>
      <c r="O168" s="70"/>
      <c r="P168" s="83"/>
    </row>
    <row r="169" spans="1:16" x14ac:dyDescent="0.25">
      <c r="A169" s="67"/>
      <c r="B169" s="64"/>
      <c r="C169" s="21">
        <v>6</v>
      </c>
      <c r="D169" s="50">
        <v>200</v>
      </c>
      <c r="E169" s="14"/>
      <c r="F169" s="14"/>
      <c r="G169" s="14">
        <f t="shared" si="13"/>
        <v>0</v>
      </c>
      <c r="H169" s="14"/>
      <c r="I169" s="14"/>
      <c r="J169" s="14">
        <f t="shared" si="14"/>
        <v>200</v>
      </c>
      <c r="K169" s="64"/>
      <c r="L169" s="64"/>
      <c r="M169" s="64"/>
      <c r="N169" s="64"/>
      <c r="O169" s="70"/>
      <c r="P169" s="83"/>
    </row>
    <row r="170" spans="1:16" x14ac:dyDescent="0.25">
      <c r="A170" s="67"/>
      <c r="B170" s="64"/>
      <c r="C170" s="21">
        <v>7</v>
      </c>
      <c r="D170" s="50">
        <v>200</v>
      </c>
      <c r="E170" s="14"/>
      <c r="F170" s="14"/>
      <c r="G170" s="14">
        <f t="shared" si="13"/>
        <v>0</v>
      </c>
      <c r="H170" s="14"/>
      <c r="I170" s="14"/>
      <c r="J170" s="14">
        <f t="shared" si="14"/>
        <v>200</v>
      </c>
      <c r="K170" s="64"/>
      <c r="L170" s="64"/>
      <c r="M170" s="64"/>
      <c r="N170" s="64"/>
      <c r="O170" s="70"/>
      <c r="P170" s="83"/>
    </row>
    <row r="171" spans="1:16" x14ac:dyDescent="0.25">
      <c r="A171" s="67"/>
      <c r="B171" s="64"/>
      <c r="C171" s="21">
        <v>8</v>
      </c>
      <c r="D171" s="50">
        <v>200</v>
      </c>
      <c r="E171" s="14"/>
      <c r="F171" s="14"/>
      <c r="G171" s="14">
        <f t="shared" si="13"/>
        <v>0</v>
      </c>
      <c r="H171" s="14"/>
      <c r="I171" s="14"/>
      <c r="J171" s="14">
        <f t="shared" si="14"/>
        <v>200</v>
      </c>
      <c r="K171" s="64"/>
      <c r="L171" s="64"/>
      <c r="M171" s="64"/>
      <c r="N171" s="64"/>
      <c r="O171" s="70"/>
      <c r="P171" s="83"/>
    </row>
    <row r="172" spans="1:16" x14ac:dyDescent="0.25">
      <c r="A172" s="67"/>
      <c r="B172" s="64"/>
      <c r="C172" s="21">
        <v>9</v>
      </c>
      <c r="D172" s="50">
        <v>200</v>
      </c>
      <c r="E172" s="14"/>
      <c r="F172" s="14"/>
      <c r="G172" s="14">
        <f t="shared" si="13"/>
        <v>0</v>
      </c>
      <c r="H172" s="14"/>
      <c r="I172" s="14"/>
      <c r="J172" s="14">
        <f t="shared" si="14"/>
        <v>200</v>
      </c>
      <c r="K172" s="64"/>
      <c r="L172" s="64"/>
      <c r="M172" s="64"/>
      <c r="N172" s="64"/>
      <c r="O172" s="70"/>
      <c r="P172" s="83"/>
    </row>
    <row r="173" spans="1:16" x14ac:dyDescent="0.25">
      <c r="A173" s="68"/>
      <c r="B173" s="65"/>
      <c r="C173" s="22">
        <v>10</v>
      </c>
      <c r="D173" s="16">
        <v>200</v>
      </c>
      <c r="E173" s="16"/>
      <c r="F173" s="16"/>
      <c r="G173" s="16">
        <f t="shared" si="13"/>
        <v>0</v>
      </c>
      <c r="H173" s="16"/>
      <c r="I173" s="16"/>
      <c r="J173" s="16">
        <f t="shared" si="14"/>
        <v>200</v>
      </c>
      <c r="K173" s="65"/>
      <c r="L173" s="65"/>
      <c r="M173" s="65"/>
      <c r="N173" s="65"/>
      <c r="O173" s="71"/>
      <c r="P173" s="83"/>
    </row>
    <row r="174" spans="1:16" x14ac:dyDescent="0.25">
      <c r="A174" s="66" t="s">
        <v>22</v>
      </c>
      <c r="B174" s="63" t="s">
        <v>53</v>
      </c>
      <c r="C174" s="20">
        <v>1</v>
      </c>
      <c r="D174" s="12">
        <v>26.9</v>
      </c>
      <c r="E174" s="12">
        <v>1</v>
      </c>
      <c r="F174" s="12">
        <v>1</v>
      </c>
      <c r="G174" s="12">
        <f t="shared" si="13"/>
        <v>5</v>
      </c>
      <c r="H174" s="12">
        <v>0</v>
      </c>
      <c r="I174" s="12">
        <v>0</v>
      </c>
      <c r="J174" s="12">
        <f t="shared" si="14"/>
        <v>21.9</v>
      </c>
      <c r="K174" s="63">
        <f>SUM(F174:F183)</f>
        <v>33</v>
      </c>
      <c r="L174" s="63">
        <f>_xlfn.RANK.EQ(K174,K4:K203,1)</f>
        <v>14</v>
      </c>
      <c r="M174" s="63">
        <f>SUM(J174:J183)</f>
        <v>537.23</v>
      </c>
      <c r="N174" s="63">
        <f>_xlfn.RANK.EQ(M174,M4:M203,1)</f>
        <v>10</v>
      </c>
      <c r="O174" s="69">
        <f>Q7/M174*100</f>
        <v>58.84816559015691</v>
      </c>
    </row>
    <row r="175" spans="1:16" x14ac:dyDescent="0.25">
      <c r="A175" s="67"/>
      <c r="B175" s="64"/>
      <c r="C175" s="21">
        <v>2</v>
      </c>
      <c r="D175" s="14">
        <v>30.31</v>
      </c>
      <c r="E175" s="14">
        <v>0</v>
      </c>
      <c r="F175" s="14">
        <v>4</v>
      </c>
      <c r="G175" s="14">
        <f t="shared" si="13"/>
        <v>20</v>
      </c>
      <c r="H175" s="50">
        <v>0</v>
      </c>
      <c r="I175" s="50">
        <v>0</v>
      </c>
      <c r="J175" s="14">
        <f t="shared" si="14"/>
        <v>50.31</v>
      </c>
      <c r="K175" s="64"/>
      <c r="L175" s="64"/>
      <c r="M175" s="64"/>
      <c r="N175" s="64"/>
      <c r="O175" s="70"/>
    </row>
    <row r="176" spans="1:16" x14ac:dyDescent="0.25">
      <c r="A176" s="67"/>
      <c r="B176" s="64"/>
      <c r="C176" s="21">
        <v>3</v>
      </c>
      <c r="D176" s="14">
        <v>37.65</v>
      </c>
      <c r="E176" s="14">
        <v>0</v>
      </c>
      <c r="F176" s="14">
        <v>3</v>
      </c>
      <c r="G176" s="14">
        <f t="shared" si="13"/>
        <v>15</v>
      </c>
      <c r="H176" s="50">
        <v>0</v>
      </c>
      <c r="I176" s="50">
        <v>0</v>
      </c>
      <c r="J176" s="14">
        <f t="shared" si="14"/>
        <v>52.65</v>
      </c>
      <c r="K176" s="64"/>
      <c r="L176" s="64"/>
      <c r="M176" s="64"/>
      <c r="N176" s="64"/>
      <c r="O176" s="70"/>
    </row>
    <row r="177" spans="1:16" x14ac:dyDescent="0.25">
      <c r="A177" s="67"/>
      <c r="B177" s="64"/>
      <c r="C177" s="21">
        <v>4</v>
      </c>
      <c r="D177" s="50">
        <v>29</v>
      </c>
      <c r="E177" s="50">
        <v>0</v>
      </c>
      <c r="F177" s="50">
        <v>0</v>
      </c>
      <c r="G177" s="14">
        <f t="shared" si="13"/>
        <v>0</v>
      </c>
      <c r="H177" s="50">
        <v>0</v>
      </c>
      <c r="I177" s="50">
        <v>0</v>
      </c>
      <c r="J177" s="14">
        <f t="shared" si="14"/>
        <v>29</v>
      </c>
      <c r="K177" s="64"/>
      <c r="L177" s="64"/>
      <c r="M177" s="64"/>
      <c r="N177" s="64"/>
      <c r="O177" s="70"/>
    </row>
    <row r="178" spans="1:16" x14ac:dyDescent="0.25">
      <c r="A178" s="67"/>
      <c r="B178" s="64"/>
      <c r="C178" s="21">
        <v>5</v>
      </c>
      <c r="D178" s="50">
        <v>32.15</v>
      </c>
      <c r="E178" s="50">
        <v>1</v>
      </c>
      <c r="F178" s="50">
        <v>2</v>
      </c>
      <c r="G178" s="14">
        <f t="shared" si="13"/>
        <v>10</v>
      </c>
      <c r="H178" s="50">
        <v>0</v>
      </c>
      <c r="I178" s="50">
        <v>0</v>
      </c>
      <c r="J178" s="14">
        <f t="shared" si="14"/>
        <v>32.15</v>
      </c>
      <c r="K178" s="64"/>
      <c r="L178" s="64"/>
      <c r="M178" s="64"/>
      <c r="N178" s="64"/>
      <c r="O178" s="70"/>
    </row>
    <row r="179" spans="1:16" x14ac:dyDescent="0.25">
      <c r="A179" s="67"/>
      <c r="B179" s="64"/>
      <c r="C179" s="21">
        <v>6</v>
      </c>
      <c r="D179" s="50">
        <v>46.59</v>
      </c>
      <c r="E179" s="50">
        <v>0</v>
      </c>
      <c r="F179" s="50">
        <v>3</v>
      </c>
      <c r="G179" s="14">
        <f t="shared" si="13"/>
        <v>15</v>
      </c>
      <c r="H179" s="50">
        <v>1</v>
      </c>
      <c r="I179" s="50">
        <v>0</v>
      </c>
      <c r="J179" s="14">
        <f t="shared" si="14"/>
        <v>71.59</v>
      </c>
      <c r="K179" s="64"/>
      <c r="L179" s="64"/>
      <c r="M179" s="64"/>
      <c r="N179" s="64"/>
      <c r="O179" s="70"/>
    </row>
    <row r="180" spans="1:16" x14ac:dyDescent="0.25">
      <c r="A180" s="67"/>
      <c r="B180" s="64"/>
      <c r="C180" s="21">
        <v>7</v>
      </c>
      <c r="D180" s="50">
        <v>38.64</v>
      </c>
      <c r="E180" s="50">
        <v>1</v>
      </c>
      <c r="F180" s="50">
        <v>3</v>
      </c>
      <c r="G180" s="14">
        <f t="shared" si="13"/>
        <v>15</v>
      </c>
      <c r="H180" s="50">
        <v>0</v>
      </c>
      <c r="I180" s="50">
        <v>0</v>
      </c>
      <c r="J180" s="14">
        <f t="shared" si="14"/>
        <v>43.64</v>
      </c>
      <c r="K180" s="64"/>
      <c r="L180" s="64"/>
      <c r="M180" s="64"/>
      <c r="N180" s="64"/>
      <c r="O180" s="70"/>
    </row>
    <row r="181" spans="1:16" x14ac:dyDescent="0.25">
      <c r="A181" s="67"/>
      <c r="B181" s="64"/>
      <c r="C181" s="21">
        <v>8</v>
      </c>
      <c r="D181" s="50">
        <v>63.02</v>
      </c>
      <c r="E181" s="50">
        <v>0</v>
      </c>
      <c r="F181" s="50">
        <v>9</v>
      </c>
      <c r="G181" s="14">
        <f t="shared" si="13"/>
        <v>45</v>
      </c>
      <c r="H181" s="50">
        <v>0</v>
      </c>
      <c r="I181" s="50">
        <v>0</v>
      </c>
      <c r="J181" s="14">
        <f t="shared" si="14"/>
        <v>108.02000000000001</v>
      </c>
      <c r="K181" s="64"/>
      <c r="L181" s="64"/>
      <c r="M181" s="64"/>
      <c r="N181" s="64"/>
      <c r="O181" s="70"/>
    </row>
    <row r="182" spans="1:16" x14ac:dyDescent="0.25">
      <c r="A182" s="67"/>
      <c r="B182" s="64"/>
      <c r="C182" s="21">
        <v>9</v>
      </c>
      <c r="D182" s="50">
        <v>39.03</v>
      </c>
      <c r="E182" s="50">
        <v>0</v>
      </c>
      <c r="F182" s="50">
        <v>4</v>
      </c>
      <c r="G182" s="14">
        <f t="shared" si="13"/>
        <v>20</v>
      </c>
      <c r="H182" s="50">
        <v>0</v>
      </c>
      <c r="I182" s="50">
        <v>0</v>
      </c>
      <c r="J182" s="14">
        <f t="shared" si="14"/>
        <v>59.03</v>
      </c>
      <c r="K182" s="64"/>
      <c r="L182" s="64"/>
      <c r="M182" s="64"/>
      <c r="N182" s="64"/>
      <c r="O182" s="70"/>
    </row>
    <row r="183" spans="1:16" x14ac:dyDescent="0.25">
      <c r="A183" s="68"/>
      <c r="B183" s="65"/>
      <c r="C183" s="22">
        <v>10</v>
      </c>
      <c r="D183" s="16">
        <v>48.94</v>
      </c>
      <c r="E183" s="16">
        <v>0</v>
      </c>
      <c r="F183" s="16">
        <v>4</v>
      </c>
      <c r="G183" s="16">
        <f t="shared" si="13"/>
        <v>20</v>
      </c>
      <c r="H183" s="16">
        <v>0</v>
      </c>
      <c r="I183" s="16">
        <v>0</v>
      </c>
      <c r="J183" s="16">
        <f t="shared" si="14"/>
        <v>68.94</v>
      </c>
      <c r="K183" s="65"/>
      <c r="L183" s="65"/>
      <c r="M183" s="65"/>
      <c r="N183" s="65"/>
      <c r="O183" s="71"/>
    </row>
    <row r="184" spans="1:16" x14ac:dyDescent="0.25">
      <c r="A184" s="66" t="s">
        <v>22</v>
      </c>
      <c r="B184" s="63" t="s">
        <v>54</v>
      </c>
      <c r="C184" s="20">
        <v>1</v>
      </c>
      <c r="D184" s="12">
        <v>200</v>
      </c>
      <c r="E184" s="12"/>
      <c r="F184" s="12">
        <v>200</v>
      </c>
      <c r="G184" s="12">
        <f t="shared" si="13"/>
        <v>1000</v>
      </c>
      <c r="H184" s="12"/>
      <c r="I184" s="12"/>
      <c r="J184" s="12">
        <f t="shared" si="14"/>
        <v>1200</v>
      </c>
      <c r="K184" s="63">
        <f>SUM(F184:F193)</f>
        <v>200</v>
      </c>
      <c r="L184" s="63">
        <f>_xlfn.RANK.EQ(K184,K4:K203,1)</f>
        <v>20</v>
      </c>
      <c r="M184" s="63">
        <f>SUM(J184:J193)</f>
        <v>3000</v>
      </c>
      <c r="N184" s="63">
        <f>_xlfn.RANK.EQ(M184,M4:M203,1)</f>
        <v>20</v>
      </c>
      <c r="O184" s="69">
        <f>Q7/M184*100</f>
        <v>10.538333333333332</v>
      </c>
    </row>
    <row r="185" spans="1:16" x14ac:dyDescent="0.25">
      <c r="A185" s="67"/>
      <c r="B185" s="64"/>
      <c r="C185" s="21">
        <v>2</v>
      </c>
      <c r="D185" s="14">
        <v>200</v>
      </c>
      <c r="E185" s="14"/>
      <c r="F185" s="14"/>
      <c r="G185" s="14">
        <f t="shared" si="13"/>
        <v>0</v>
      </c>
      <c r="H185" s="14"/>
      <c r="I185" s="14"/>
      <c r="J185" s="14">
        <f t="shared" si="14"/>
        <v>200</v>
      </c>
      <c r="K185" s="64"/>
      <c r="L185" s="64"/>
      <c r="M185" s="64"/>
      <c r="N185" s="64"/>
      <c r="O185" s="70"/>
    </row>
    <row r="186" spans="1:16" x14ac:dyDescent="0.25">
      <c r="A186" s="67"/>
      <c r="B186" s="64"/>
      <c r="C186" s="21">
        <v>3</v>
      </c>
      <c r="D186" s="14">
        <v>200</v>
      </c>
      <c r="E186" s="14"/>
      <c r="F186" s="14"/>
      <c r="G186" s="14">
        <f t="shared" si="13"/>
        <v>0</v>
      </c>
      <c r="H186" s="14"/>
      <c r="I186" s="14"/>
      <c r="J186" s="14">
        <f t="shared" si="14"/>
        <v>200</v>
      </c>
      <c r="K186" s="64"/>
      <c r="L186" s="64"/>
      <c r="M186" s="64"/>
      <c r="N186" s="64"/>
      <c r="O186" s="70"/>
    </row>
    <row r="187" spans="1:16" x14ac:dyDescent="0.25">
      <c r="A187" s="67"/>
      <c r="B187" s="64"/>
      <c r="C187" s="21">
        <v>4</v>
      </c>
      <c r="D187" s="50">
        <v>200</v>
      </c>
      <c r="E187" s="14"/>
      <c r="F187" s="14"/>
      <c r="G187" s="14">
        <f t="shared" si="13"/>
        <v>0</v>
      </c>
      <c r="H187" s="14"/>
      <c r="I187" s="14"/>
      <c r="J187" s="14">
        <f t="shared" si="14"/>
        <v>200</v>
      </c>
      <c r="K187" s="64"/>
      <c r="L187" s="64"/>
      <c r="M187" s="64"/>
      <c r="N187" s="64"/>
      <c r="O187" s="70"/>
    </row>
    <row r="188" spans="1:16" x14ac:dyDescent="0.25">
      <c r="A188" s="67"/>
      <c r="B188" s="64"/>
      <c r="C188" s="21">
        <v>5</v>
      </c>
      <c r="D188" s="50">
        <v>200</v>
      </c>
      <c r="E188" s="14"/>
      <c r="F188" s="14"/>
      <c r="G188" s="14">
        <f t="shared" si="13"/>
        <v>0</v>
      </c>
      <c r="H188" s="14"/>
      <c r="I188" s="14"/>
      <c r="J188" s="14">
        <f t="shared" si="14"/>
        <v>200</v>
      </c>
      <c r="K188" s="64"/>
      <c r="L188" s="64"/>
      <c r="M188" s="64"/>
      <c r="N188" s="64"/>
      <c r="O188" s="70"/>
      <c r="P188" s="60" t="s">
        <v>136</v>
      </c>
    </row>
    <row r="189" spans="1:16" x14ac:dyDescent="0.25">
      <c r="A189" s="67"/>
      <c r="B189" s="64"/>
      <c r="C189" s="21">
        <v>6</v>
      </c>
      <c r="D189" s="50">
        <v>200</v>
      </c>
      <c r="E189" s="14"/>
      <c r="F189" s="14"/>
      <c r="G189" s="14">
        <f t="shared" si="13"/>
        <v>0</v>
      </c>
      <c r="H189" s="14"/>
      <c r="I189" s="14"/>
      <c r="J189" s="14">
        <f t="shared" si="14"/>
        <v>200</v>
      </c>
      <c r="K189" s="64"/>
      <c r="L189" s="64"/>
      <c r="M189" s="64"/>
      <c r="N189" s="64"/>
      <c r="O189" s="70"/>
    </row>
    <row r="190" spans="1:16" x14ac:dyDescent="0.25">
      <c r="A190" s="67"/>
      <c r="B190" s="64"/>
      <c r="C190" s="21">
        <v>7</v>
      </c>
      <c r="D190" s="50">
        <v>200</v>
      </c>
      <c r="E190" s="14"/>
      <c r="F190" s="14"/>
      <c r="G190" s="14">
        <f t="shared" si="13"/>
        <v>0</v>
      </c>
      <c r="H190" s="14"/>
      <c r="I190" s="14"/>
      <c r="J190" s="14">
        <f t="shared" si="14"/>
        <v>200</v>
      </c>
      <c r="K190" s="64"/>
      <c r="L190" s="64"/>
      <c r="M190" s="64"/>
      <c r="N190" s="64"/>
      <c r="O190" s="70"/>
    </row>
    <row r="191" spans="1:16" x14ac:dyDescent="0.25">
      <c r="A191" s="67"/>
      <c r="B191" s="64"/>
      <c r="C191" s="21">
        <v>8</v>
      </c>
      <c r="D191" s="50">
        <v>200</v>
      </c>
      <c r="E191" s="14"/>
      <c r="F191" s="14"/>
      <c r="G191" s="14">
        <f t="shared" si="13"/>
        <v>0</v>
      </c>
      <c r="H191" s="14"/>
      <c r="I191" s="14"/>
      <c r="J191" s="14">
        <f t="shared" si="14"/>
        <v>200</v>
      </c>
      <c r="K191" s="64"/>
      <c r="L191" s="64"/>
      <c r="M191" s="64"/>
      <c r="N191" s="64"/>
      <c r="O191" s="70"/>
    </row>
    <row r="192" spans="1:16" x14ac:dyDescent="0.25">
      <c r="A192" s="67"/>
      <c r="B192" s="64"/>
      <c r="C192" s="21">
        <v>9</v>
      </c>
      <c r="D192" s="50">
        <v>200</v>
      </c>
      <c r="E192" s="14"/>
      <c r="F192" s="14"/>
      <c r="G192" s="14">
        <f t="shared" si="13"/>
        <v>0</v>
      </c>
      <c r="H192" s="14"/>
      <c r="I192" s="14"/>
      <c r="J192" s="14">
        <f t="shared" si="14"/>
        <v>200</v>
      </c>
      <c r="K192" s="64"/>
      <c r="L192" s="64"/>
      <c r="M192" s="64"/>
      <c r="N192" s="64"/>
      <c r="O192" s="70"/>
    </row>
    <row r="193" spans="1:15" x14ac:dyDescent="0.25">
      <c r="A193" s="68"/>
      <c r="B193" s="65"/>
      <c r="C193" s="22">
        <v>10</v>
      </c>
      <c r="D193" s="16">
        <v>200</v>
      </c>
      <c r="E193" s="16"/>
      <c r="F193" s="16"/>
      <c r="G193" s="16">
        <f t="shared" si="13"/>
        <v>0</v>
      </c>
      <c r="H193" s="16"/>
      <c r="I193" s="16"/>
      <c r="J193" s="16">
        <f t="shared" si="14"/>
        <v>200</v>
      </c>
      <c r="K193" s="65"/>
      <c r="L193" s="65"/>
      <c r="M193" s="65"/>
      <c r="N193" s="65"/>
      <c r="O193" s="71"/>
    </row>
    <row r="194" spans="1:15" x14ac:dyDescent="0.25">
      <c r="A194" s="66" t="s">
        <v>1</v>
      </c>
      <c r="B194" s="63" t="s">
        <v>55</v>
      </c>
      <c r="C194" s="20">
        <v>1</v>
      </c>
      <c r="D194" s="12">
        <v>27.12</v>
      </c>
      <c r="E194" s="12">
        <v>1</v>
      </c>
      <c r="F194" s="12">
        <v>0</v>
      </c>
      <c r="G194" s="12">
        <f t="shared" si="13"/>
        <v>0</v>
      </c>
      <c r="H194" s="12">
        <v>0</v>
      </c>
      <c r="I194" s="12">
        <v>0</v>
      </c>
      <c r="J194" s="12">
        <f t="shared" si="14"/>
        <v>17.12</v>
      </c>
      <c r="K194" s="63">
        <f>SUM(F194:F203)</f>
        <v>10</v>
      </c>
      <c r="L194" s="63">
        <f>_xlfn.RANK.EQ(K194,K4:K203,1)</f>
        <v>4</v>
      </c>
      <c r="M194" s="63">
        <f>SUM(J194:J203)</f>
        <v>392.62000000000006</v>
      </c>
      <c r="N194" s="63">
        <f>_xlfn.RANK.EQ(M194,M4:M203,1)</f>
        <v>3</v>
      </c>
      <c r="O194" s="69">
        <f>Q7/M194*100</f>
        <v>80.523152157302206</v>
      </c>
    </row>
    <row r="195" spans="1:15" x14ac:dyDescent="0.25">
      <c r="A195" s="67"/>
      <c r="B195" s="64"/>
      <c r="C195" s="21">
        <v>2</v>
      </c>
      <c r="D195" s="50">
        <v>34.049999999999997</v>
      </c>
      <c r="E195" s="14">
        <v>0</v>
      </c>
      <c r="F195" s="14">
        <v>0</v>
      </c>
      <c r="G195" s="14">
        <f t="shared" si="13"/>
        <v>0</v>
      </c>
      <c r="H195" s="50">
        <v>0</v>
      </c>
      <c r="I195" s="50">
        <v>0</v>
      </c>
      <c r="J195" s="14">
        <f t="shared" si="14"/>
        <v>34.049999999999997</v>
      </c>
      <c r="K195" s="64"/>
      <c r="L195" s="64"/>
      <c r="M195" s="64"/>
      <c r="N195" s="64"/>
      <c r="O195" s="70"/>
    </row>
    <row r="196" spans="1:15" x14ac:dyDescent="0.25">
      <c r="A196" s="67"/>
      <c r="B196" s="64"/>
      <c r="C196" s="21">
        <v>3</v>
      </c>
      <c r="D196" s="50">
        <v>37.82</v>
      </c>
      <c r="E196" s="14">
        <v>0</v>
      </c>
      <c r="F196" s="14"/>
      <c r="G196" s="14">
        <v>1</v>
      </c>
      <c r="H196" s="50">
        <v>1</v>
      </c>
      <c r="I196" s="50">
        <v>0</v>
      </c>
      <c r="J196" s="14">
        <f t="shared" si="14"/>
        <v>48.82</v>
      </c>
      <c r="K196" s="64"/>
      <c r="L196" s="64"/>
      <c r="M196" s="64"/>
      <c r="N196" s="64"/>
      <c r="O196" s="70"/>
    </row>
    <row r="197" spans="1:15" x14ac:dyDescent="0.25">
      <c r="A197" s="67"/>
      <c r="B197" s="64"/>
      <c r="C197" s="21">
        <v>4</v>
      </c>
      <c r="D197" s="50">
        <v>30.62</v>
      </c>
      <c r="E197" s="50">
        <v>0</v>
      </c>
      <c r="F197" s="14">
        <v>2</v>
      </c>
      <c r="G197" s="14">
        <f t="shared" si="13"/>
        <v>10</v>
      </c>
      <c r="H197" s="50">
        <v>0</v>
      </c>
      <c r="I197" s="50">
        <v>0</v>
      </c>
      <c r="J197" s="14">
        <f t="shared" si="14"/>
        <v>40.620000000000005</v>
      </c>
      <c r="K197" s="64"/>
      <c r="L197" s="64"/>
      <c r="M197" s="64"/>
      <c r="N197" s="64"/>
      <c r="O197" s="70"/>
    </row>
    <row r="198" spans="1:15" x14ac:dyDescent="0.25">
      <c r="A198" s="67"/>
      <c r="B198" s="64"/>
      <c r="C198" s="21">
        <v>5</v>
      </c>
      <c r="D198" s="50">
        <v>38.799999999999997</v>
      </c>
      <c r="E198" s="50">
        <v>1</v>
      </c>
      <c r="F198" s="50">
        <v>2</v>
      </c>
      <c r="G198" s="14">
        <f t="shared" si="13"/>
        <v>10</v>
      </c>
      <c r="H198" s="50">
        <v>0</v>
      </c>
      <c r="I198" s="50">
        <v>0</v>
      </c>
      <c r="J198" s="14">
        <f t="shared" si="14"/>
        <v>38.799999999999997</v>
      </c>
      <c r="K198" s="64"/>
      <c r="L198" s="64"/>
      <c r="M198" s="64"/>
      <c r="N198" s="64"/>
      <c r="O198" s="70"/>
    </row>
    <row r="199" spans="1:15" x14ac:dyDescent="0.25">
      <c r="A199" s="67"/>
      <c r="B199" s="64"/>
      <c r="C199" s="21">
        <v>6</v>
      </c>
      <c r="D199" s="14">
        <v>39.93</v>
      </c>
      <c r="E199" s="14">
        <v>1</v>
      </c>
      <c r="F199" s="14">
        <v>3</v>
      </c>
      <c r="G199" s="14">
        <f t="shared" si="13"/>
        <v>15</v>
      </c>
      <c r="H199" s="50">
        <v>0</v>
      </c>
      <c r="I199" s="50">
        <v>1</v>
      </c>
      <c r="J199" s="14">
        <f t="shared" si="14"/>
        <v>54.930000000000007</v>
      </c>
      <c r="K199" s="64"/>
      <c r="L199" s="64"/>
      <c r="M199" s="64"/>
      <c r="N199" s="64"/>
      <c r="O199" s="70"/>
    </row>
    <row r="200" spans="1:15" x14ac:dyDescent="0.25">
      <c r="A200" s="67"/>
      <c r="B200" s="64"/>
      <c r="C200" s="21">
        <v>7</v>
      </c>
      <c r="D200" s="14">
        <v>37.47</v>
      </c>
      <c r="E200" s="14">
        <v>1</v>
      </c>
      <c r="F200" s="14">
        <v>0</v>
      </c>
      <c r="G200" s="14">
        <f t="shared" si="13"/>
        <v>0</v>
      </c>
      <c r="H200" s="50">
        <v>0</v>
      </c>
      <c r="I200" s="50">
        <v>0</v>
      </c>
      <c r="J200" s="14">
        <f t="shared" si="14"/>
        <v>27.47</v>
      </c>
      <c r="K200" s="64"/>
      <c r="L200" s="64"/>
      <c r="M200" s="64"/>
      <c r="N200" s="64"/>
      <c r="O200" s="70"/>
    </row>
    <row r="201" spans="1:15" x14ac:dyDescent="0.25">
      <c r="A201" s="67"/>
      <c r="B201" s="64"/>
      <c r="C201" s="21">
        <v>8</v>
      </c>
      <c r="D201" s="14">
        <v>43.95</v>
      </c>
      <c r="E201" s="14">
        <v>0</v>
      </c>
      <c r="F201" s="14">
        <v>2</v>
      </c>
      <c r="G201" s="14">
        <f t="shared" si="13"/>
        <v>10</v>
      </c>
      <c r="H201" s="50">
        <v>0</v>
      </c>
      <c r="I201" s="50">
        <v>0</v>
      </c>
      <c r="J201" s="14">
        <f t="shared" si="14"/>
        <v>53.95</v>
      </c>
      <c r="K201" s="64"/>
      <c r="L201" s="64"/>
      <c r="M201" s="64"/>
      <c r="N201" s="64"/>
      <c r="O201" s="70"/>
    </row>
    <row r="202" spans="1:15" x14ac:dyDescent="0.25">
      <c r="A202" s="67"/>
      <c r="B202" s="64"/>
      <c r="C202" s="21">
        <v>9</v>
      </c>
      <c r="D202" s="50">
        <v>29.17</v>
      </c>
      <c r="E202" s="50">
        <v>0</v>
      </c>
      <c r="F202" s="50">
        <v>1</v>
      </c>
      <c r="G202" s="14">
        <f t="shared" si="13"/>
        <v>5</v>
      </c>
      <c r="H202" s="50">
        <v>0</v>
      </c>
      <c r="I202" s="50">
        <v>0</v>
      </c>
      <c r="J202" s="14">
        <f t="shared" si="14"/>
        <v>34.17</v>
      </c>
      <c r="K202" s="64"/>
      <c r="L202" s="64"/>
      <c r="M202" s="64"/>
      <c r="N202" s="64"/>
      <c r="O202" s="70"/>
    </row>
    <row r="203" spans="1:15" x14ac:dyDescent="0.25">
      <c r="A203" s="68"/>
      <c r="B203" s="65"/>
      <c r="C203" s="22">
        <v>10</v>
      </c>
      <c r="D203" s="16">
        <v>42.69</v>
      </c>
      <c r="E203" s="16">
        <v>0</v>
      </c>
      <c r="F203" s="16">
        <v>0</v>
      </c>
      <c r="G203" s="16">
        <f t="shared" si="13"/>
        <v>0</v>
      </c>
      <c r="H203" s="16">
        <v>0</v>
      </c>
      <c r="I203" s="16">
        <v>0</v>
      </c>
      <c r="J203" s="16">
        <f t="shared" si="14"/>
        <v>42.69</v>
      </c>
      <c r="K203" s="65"/>
      <c r="L203" s="65"/>
      <c r="M203" s="65"/>
      <c r="N203" s="65"/>
      <c r="O203" s="71"/>
    </row>
  </sheetData>
  <mergeCells count="146">
    <mergeCell ref="N134:N143"/>
    <mergeCell ref="O134:O143"/>
    <mergeCell ref="A144:A153"/>
    <mergeCell ref="B144:B153"/>
    <mergeCell ref="K144:K153"/>
    <mergeCell ref="L144:L153"/>
    <mergeCell ref="M144:M153"/>
    <mergeCell ref="N144:N153"/>
    <mergeCell ref="O144:O153"/>
    <mergeCell ref="A134:A143"/>
    <mergeCell ref="B134:B143"/>
    <mergeCell ref="K134:K143"/>
    <mergeCell ref="L134:L143"/>
    <mergeCell ref="M134:M143"/>
    <mergeCell ref="N104:N113"/>
    <mergeCell ref="O104:O113"/>
    <mergeCell ref="A124:A133"/>
    <mergeCell ref="B124:B133"/>
    <mergeCell ref="K124:K133"/>
    <mergeCell ref="L124:L133"/>
    <mergeCell ref="M124:M133"/>
    <mergeCell ref="N124:N133"/>
    <mergeCell ref="O124:O133"/>
    <mergeCell ref="A104:A113"/>
    <mergeCell ref="B104:B113"/>
    <mergeCell ref="K104:K113"/>
    <mergeCell ref="L104:L113"/>
    <mergeCell ref="M104:M113"/>
    <mergeCell ref="B114:B123"/>
    <mergeCell ref="A114:A123"/>
    <mergeCell ref="K114:K123"/>
    <mergeCell ref="L114:L123"/>
    <mergeCell ref="M114:M123"/>
    <mergeCell ref="N114:N123"/>
    <mergeCell ref="O114:O123"/>
    <mergeCell ref="N84:N93"/>
    <mergeCell ref="O84:O93"/>
    <mergeCell ref="A94:A103"/>
    <mergeCell ref="B94:B103"/>
    <mergeCell ref="K94:K103"/>
    <mergeCell ref="L94:L103"/>
    <mergeCell ref="M94:M103"/>
    <mergeCell ref="N94:N103"/>
    <mergeCell ref="O94:O103"/>
    <mergeCell ref="A84:A93"/>
    <mergeCell ref="B84:B93"/>
    <mergeCell ref="K84:K93"/>
    <mergeCell ref="L84:L93"/>
    <mergeCell ref="M84:M93"/>
    <mergeCell ref="N64:N73"/>
    <mergeCell ref="O64:O73"/>
    <mergeCell ref="A74:A83"/>
    <mergeCell ref="B74:B83"/>
    <mergeCell ref="K74:K83"/>
    <mergeCell ref="L74:L83"/>
    <mergeCell ref="M74:M83"/>
    <mergeCell ref="N74:N83"/>
    <mergeCell ref="O74:O83"/>
    <mergeCell ref="A64:A73"/>
    <mergeCell ref="B64:B73"/>
    <mergeCell ref="K64:K73"/>
    <mergeCell ref="L64:L73"/>
    <mergeCell ref="M64:M73"/>
    <mergeCell ref="A54:A63"/>
    <mergeCell ref="B54:B63"/>
    <mergeCell ref="K54:K63"/>
    <mergeCell ref="L54:L63"/>
    <mergeCell ref="M54:M63"/>
    <mergeCell ref="N54:N63"/>
    <mergeCell ref="O54:O63"/>
    <mergeCell ref="N14:N23"/>
    <mergeCell ref="N24:N33"/>
    <mergeCell ref="N34:N43"/>
    <mergeCell ref="A24:A33"/>
    <mergeCell ref="B24:B33"/>
    <mergeCell ref="K24:K33"/>
    <mergeCell ref="M24:M33"/>
    <mergeCell ref="L24:L33"/>
    <mergeCell ref="L34:L43"/>
    <mergeCell ref="A44:A53"/>
    <mergeCell ref="B44:B53"/>
    <mergeCell ref="K44:K53"/>
    <mergeCell ref="L44:L53"/>
    <mergeCell ref="M44:M53"/>
    <mergeCell ref="N44:N53"/>
    <mergeCell ref="O44:O53"/>
    <mergeCell ref="O4:O13"/>
    <mergeCell ref="O14:O23"/>
    <mergeCell ref="O24:O33"/>
    <mergeCell ref="O34:O43"/>
    <mergeCell ref="A1:XFD1"/>
    <mergeCell ref="A2:XFD2"/>
    <mergeCell ref="A4:A13"/>
    <mergeCell ref="B4:B13"/>
    <mergeCell ref="K4:K13"/>
    <mergeCell ref="M4:M13"/>
    <mergeCell ref="Q6:R6"/>
    <mergeCell ref="Q7:R7"/>
    <mergeCell ref="L4:L13"/>
    <mergeCell ref="L14:L23"/>
    <mergeCell ref="N4:N13"/>
    <mergeCell ref="A34:A43"/>
    <mergeCell ref="B34:B43"/>
    <mergeCell ref="K34:K43"/>
    <mergeCell ref="M34:M43"/>
    <mergeCell ref="A14:A23"/>
    <mergeCell ref="B14:B23"/>
    <mergeCell ref="K14:K23"/>
    <mergeCell ref="M14:M23"/>
    <mergeCell ref="A194:A203"/>
    <mergeCell ref="B194:B203"/>
    <mergeCell ref="K194:K203"/>
    <mergeCell ref="L194:L203"/>
    <mergeCell ref="M194:M203"/>
    <mergeCell ref="N194:N203"/>
    <mergeCell ref="O194:O203"/>
    <mergeCell ref="A164:A173"/>
    <mergeCell ref="B164:B173"/>
    <mergeCell ref="K164:K173"/>
    <mergeCell ref="L164:L173"/>
    <mergeCell ref="M164:M173"/>
    <mergeCell ref="N164:N173"/>
    <mergeCell ref="O164:O173"/>
    <mergeCell ref="A174:A183"/>
    <mergeCell ref="B174:B183"/>
    <mergeCell ref="K174:K183"/>
    <mergeCell ref="L174:L183"/>
    <mergeCell ref="M174:M183"/>
    <mergeCell ref="N174:N183"/>
    <mergeCell ref="O174:O183"/>
    <mergeCell ref="P164:P173"/>
    <mergeCell ref="P154:P163"/>
    <mergeCell ref="A184:A193"/>
    <mergeCell ref="B184:B193"/>
    <mergeCell ref="K184:K193"/>
    <mergeCell ref="L184:L193"/>
    <mergeCell ref="M184:M193"/>
    <mergeCell ref="N184:N193"/>
    <mergeCell ref="O184:O193"/>
    <mergeCell ref="L154:L163"/>
    <mergeCell ref="M154:M163"/>
    <mergeCell ref="N154:N163"/>
    <mergeCell ref="O154:O163"/>
    <mergeCell ref="A154:A163"/>
    <mergeCell ref="B154:B163"/>
    <mergeCell ref="K154:K16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3"/>
  <sheetViews>
    <sheetView topLeftCell="B158" zoomScaleNormal="100" workbookViewId="0">
      <selection activeCell="Q8" sqref="Q8"/>
    </sheetView>
  </sheetViews>
  <sheetFormatPr defaultRowHeight="15" x14ac:dyDescent="0.25"/>
  <cols>
    <col min="2" max="2" width="18.28515625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73" customFormat="1" ht="27" customHeight="1" x14ac:dyDescent="0.25">
      <c r="A1" s="72" t="s">
        <v>0</v>
      </c>
    </row>
    <row r="2" spans="1:18" s="73" customFormat="1" ht="15.75" thickBot="1" x14ac:dyDescent="0.3">
      <c r="A2" s="74" t="s">
        <v>95</v>
      </c>
    </row>
    <row r="3" spans="1:18" s="1" customFormat="1" ht="26.25" customHeight="1" x14ac:dyDescent="0.25">
      <c r="A3" s="3" t="s">
        <v>2</v>
      </c>
      <c r="B3" s="4" t="s">
        <v>3</v>
      </c>
      <c r="C3" s="5" t="s">
        <v>7</v>
      </c>
      <c r="D3" s="5" t="s">
        <v>4</v>
      </c>
      <c r="E3" s="5" t="s">
        <v>5</v>
      </c>
      <c r="F3" s="5" t="s">
        <v>6</v>
      </c>
      <c r="G3" s="6" t="s">
        <v>8</v>
      </c>
      <c r="H3" s="5" t="s">
        <v>9</v>
      </c>
      <c r="I3" s="6" t="s">
        <v>10</v>
      </c>
      <c r="J3" s="5" t="s">
        <v>11</v>
      </c>
      <c r="K3" s="7" t="s">
        <v>13</v>
      </c>
      <c r="L3" s="7" t="s">
        <v>14</v>
      </c>
      <c r="M3" s="8" t="s">
        <v>15</v>
      </c>
      <c r="N3" s="9" t="s">
        <v>16</v>
      </c>
      <c r="O3" s="10" t="s">
        <v>17</v>
      </c>
    </row>
    <row r="4" spans="1:18" x14ac:dyDescent="0.25">
      <c r="A4" s="66" t="s">
        <v>29</v>
      </c>
      <c r="B4" s="63" t="s">
        <v>57</v>
      </c>
      <c r="C4" s="20">
        <v>1</v>
      </c>
      <c r="D4" s="12">
        <v>34.11</v>
      </c>
      <c r="E4" s="12">
        <v>1</v>
      </c>
      <c r="F4" s="12">
        <v>3</v>
      </c>
      <c r="G4" s="12">
        <f t="shared" ref="G4:G43" si="0">PRODUCT(F4*5)</f>
        <v>15</v>
      </c>
      <c r="H4" s="12">
        <v>0</v>
      </c>
      <c r="I4" s="12">
        <v>0</v>
      </c>
      <c r="J4" s="12">
        <f t="shared" ref="J4:J43" si="1">SUM(D4,G4,H4*10,I4*10)-(E4*10)</f>
        <v>39.11</v>
      </c>
      <c r="K4" s="63">
        <f>SUM(F4:F13)</f>
        <v>19</v>
      </c>
      <c r="L4" s="63">
        <f>_xlfn.RANK.EQ(K4,K4:K243,1)</f>
        <v>11</v>
      </c>
      <c r="M4" s="63">
        <f>SUM(J4:J13)</f>
        <v>465.74999999999994</v>
      </c>
      <c r="N4" s="63">
        <f>_xlfn.RANK.EQ(M4,M4:M243,1)</f>
        <v>9</v>
      </c>
      <c r="O4" s="69">
        <f>Q7/M4*100</f>
        <v>67.877616747181975</v>
      </c>
    </row>
    <row r="5" spans="1:18" ht="15.75" thickBot="1" x14ac:dyDescent="0.3">
      <c r="A5" s="67"/>
      <c r="B5" s="64"/>
      <c r="C5" s="21">
        <v>2</v>
      </c>
      <c r="D5" s="14">
        <v>35.68</v>
      </c>
      <c r="E5" s="14">
        <v>0</v>
      </c>
      <c r="F5" s="14">
        <v>0</v>
      </c>
      <c r="G5" s="14">
        <f t="shared" si="0"/>
        <v>0</v>
      </c>
      <c r="H5" s="50">
        <v>0</v>
      </c>
      <c r="I5" s="50">
        <v>0</v>
      </c>
      <c r="J5" s="14">
        <f t="shared" si="1"/>
        <v>35.68</v>
      </c>
      <c r="K5" s="64"/>
      <c r="L5" s="64"/>
      <c r="M5" s="64"/>
      <c r="N5" s="64"/>
      <c r="O5" s="70"/>
    </row>
    <row r="6" spans="1:18" x14ac:dyDescent="0.25">
      <c r="A6" s="67"/>
      <c r="B6" s="64"/>
      <c r="C6" s="21">
        <v>3</v>
      </c>
      <c r="D6" s="14">
        <v>43.86</v>
      </c>
      <c r="E6" s="14">
        <v>0</v>
      </c>
      <c r="F6" s="14">
        <v>3</v>
      </c>
      <c r="G6" s="14">
        <f t="shared" si="0"/>
        <v>15</v>
      </c>
      <c r="H6" s="50">
        <v>0</v>
      </c>
      <c r="I6" s="50">
        <v>0</v>
      </c>
      <c r="J6" s="14">
        <f t="shared" si="1"/>
        <v>58.86</v>
      </c>
      <c r="K6" s="64"/>
      <c r="L6" s="64"/>
      <c r="M6" s="64"/>
      <c r="N6" s="64"/>
      <c r="O6" s="70"/>
      <c r="Q6" s="75" t="s">
        <v>21</v>
      </c>
      <c r="R6" s="76"/>
    </row>
    <row r="7" spans="1:18" ht="15.75" thickBot="1" x14ac:dyDescent="0.3">
      <c r="A7" s="67"/>
      <c r="B7" s="64"/>
      <c r="C7" s="21">
        <v>4</v>
      </c>
      <c r="D7" s="50">
        <v>38.54</v>
      </c>
      <c r="E7" s="50">
        <v>1</v>
      </c>
      <c r="F7" s="50">
        <v>1</v>
      </c>
      <c r="G7" s="14">
        <f t="shared" si="0"/>
        <v>5</v>
      </c>
      <c r="H7" s="50">
        <v>0</v>
      </c>
      <c r="I7" s="50">
        <v>0</v>
      </c>
      <c r="J7" s="14">
        <f t="shared" si="1"/>
        <v>33.54</v>
      </c>
      <c r="K7" s="64"/>
      <c r="L7" s="64"/>
      <c r="M7" s="64"/>
      <c r="N7" s="64"/>
      <c r="O7" s="70"/>
      <c r="Q7" s="77">
        <v>316.14</v>
      </c>
      <c r="R7" s="78"/>
    </row>
    <row r="8" spans="1:18" x14ac:dyDescent="0.25">
      <c r="A8" s="67"/>
      <c r="B8" s="64"/>
      <c r="C8" s="21">
        <v>5</v>
      </c>
      <c r="D8" s="50">
        <v>38.92</v>
      </c>
      <c r="E8" s="50">
        <v>1</v>
      </c>
      <c r="F8" s="50">
        <v>3</v>
      </c>
      <c r="G8" s="14">
        <f t="shared" si="0"/>
        <v>15</v>
      </c>
      <c r="H8" s="50">
        <v>0</v>
      </c>
      <c r="I8" s="50">
        <v>0</v>
      </c>
      <c r="J8" s="14">
        <f t="shared" si="1"/>
        <v>43.92</v>
      </c>
      <c r="K8" s="64"/>
      <c r="L8" s="64"/>
      <c r="M8" s="64"/>
      <c r="N8" s="64"/>
      <c r="O8" s="70"/>
    </row>
    <row r="9" spans="1:18" x14ac:dyDescent="0.25">
      <c r="A9" s="67"/>
      <c r="B9" s="64"/>
      <c r="C9" s="21">
        <v>6</v>
      </c>
      <c r="D9" s="50">
        <v>40.24</v>
      </c>
      <c r="E9" s="50">
        <v>0</v>
      </c>
      <c r="F9" s="50">
        <v>1</v>
      </c>
      <c r="G9" s="14">
        <f t="shared" si="0"/>
        <v>5</v>
      </c>
      <c r="H9" s="50">
        <v>1</v>
      </c>
      <c r="I9" s="50">
        <v>0</v>
      </c>
      <c r="J9" s="14">
        <f t="shared" si="1"/>
        <v>55.24</v>
      </c>
      <c r="K9" s="64"/>
      <c r="L9" s="64"/>
      <c r="M9" s="64"/>
      <c r="N9" s="64"/>
      <c r="O9" s="70"/>
      <c r="Q9" s="30"/>
      <c r="R9" s="30"/>
    </row>
    <row r="10" spans="1:18" x14ac:dyDescent="0.25">
      <c r="A10" s="67"/>
      <c r="B10" s="64"/>
      <c r="C10" s="21">
        <v>7</v>
      </c>
      <c r="D10" s="50">
        <v>40.69</v>
      </c>
      <c r="E10" s="50">
        <v>1</v>
      </c>
      <c r="F10" s="50">
        <v>0</v>
      </c>
      <c r="G10" s="14">
        <f t="shared" si="0"/>
        <v>0</v>
      </c>
      <c r="H10" s="50">
        <v>1</v>
      </c>
      <c r="I10" s="50">
        <v>0</v>
      </c>
      <c r="J10" s="14">
        <f t="shared" si="1"/>
        <v>40.69</v>
      </c>
      <c r="K10" s="64"/>
      <c r="L10" s="64"/>
      <c r="M10" s="64"/>
      <c r="N10" s="64"/>
      <c r="O10" s="70"/>
      <c r="Q10" s="30"/>
      <c r="R10" s="30"/>
    </row>
    <row r="11" spans="1:18" x14ac:dyDescent="0.25">
      <c r="A11" s="67"/>
      <c r="B11" s="64"/>
      <c r="C11" s="21">
        <v>8</v>
      </c>
      <c r="D11" s="50">
        <v>43.16</v>
      </c>
      <c r="E11" s="50">
        <v>0</v>
      </c>
      <c r="F11" s="50">
        <v>6</v>
      </c>
      <c r="G11" s="14">
        <f t="shared" si="0"/>
        <v>30</v>
      </c>
      <c r="H11" s="50">
        <v>0</v>
      </c>
      <c r="I11" s="50">
        <v>0</v>
      </c>
      <c r="J11" s="14">
        <f t="shared" si="1"/>
        <v>73.16</v>
      </c>
      <c r="K11" s="64"/>
      <c r="L11" s="64"/>
      <c r="M11" s="64"/>
      <c r="N11" s="64"/>
      <c r="O11" s="70"/>
      <c r="Q11" s="30"/>
      <c r="R11" s="30"/>
    </row>
    <row r="12" spans="1:18" x14ac:dyDescent="0.25">
      <c r="A12" s="67"/>
      <c r="B12" s="64"/>
      <c r="C12" s="21">
        <v>9</v>
      </c>
      <c r="D12" s="50">
        <v>33.25</v>
      </c>
      <c r="E12" s="50">
        <v>0</v>
      </c>
      <c r="F12" s="50">
        <v>1</v>
      </c>
      <c r="G12" s="14">
        <f t="shared" si="0"/>
        <v>5</v>
      </c>
      <c r="H12" s="50">
        <v>0</v>
      </c>
      <c r="I12" s="50">
        <v>0</v>
      </c>
      <c r="J12" s="14">
        <f t="shared" si="1"/>
        <v>38.25</v>
      </c>
      <c r="K12" s="64"/>
      <c r="L12" s="64"/>
      <c r="M12" s="64"/>
      <c r="N12" s="64"/>
      <c r="O12" s="70"/>
      <c r="Q12" s="30"/>
      <c r="R12" s="30"/>
    </row>
    <row r="13" spans="1:18" x14ac:dyDescent="0.25">
      <c r="A13" s="68"/>
      <c r="B13" s="65"/>
      <c r="C13" s="22">
        <v>10</v>
      </c>
      <c r="D13" s="16">
        <v>42.3</v>
      </c>
      <c r="E13" s="16">
        <v>0</v>
      </c>
      <c r="F13" s="16">
        <v>1</v>
      </c>
      <c r="G13" s="16">
        <f t="shared" si="0"/>
        <v>5</v>
      </c>
      <c r="H13" s="16">
        <v>0</v>
      </c>
      <c r="I13" s="16">
        <v>0</v>
      </c>
      <c r="J13" s="16">
        <f t="shared" si="1"/>
        <v>47.3</v>
      </c>
      <c r="K13" s="65"/>
      <c r="L13" s="65"/>
      <c r="M13" s="65"/>
      <c r="N13" s="65"/>
      <c r="O13" s="71"/>
      <c r="Q13" s="30"/>
      <c r="R13" s="30"/>
    </row>
    <row r="14" spans="1:18" x14ac:dyDescent="0.25">
      <c r="A14" s="66" t="s">
        <v>22</v>
      </c>
      <c r="B14" s="63" t="s">
        <v>59</v>
      </c>
      <c r="C14" s="20">
        <v>1</v>
      </c>
      <c r="D14" s="12">
        <v>27.77</v>
      </c>
      <c r="E14" s="12">
        <v>0</v>
      </c>
      <c r="F14" s="12">
        <v>1</v>
      </c>
      <c r="G14" s="12">
        <f t="shared" si="0"/>
        <v>5</v>
      </c>
      <c r="H14" s="12">
        <v>0</v>
      </c>
      <c r="I14" s="12">
        <v>0</v>
      </c>
      <c r="J14" s="12">
        <f t="shared" si="1"/>
        <v>32.769999999999996</v>
      </c>
      <c r="K14" s="63">
        <f>SUM(F14:F23)</f>
        <v>14</v>
      </c>
      <c r="L14" s="63">
        <f>_xlfn.RANK.EQ(K14,K4:K243,1)</f>
        <v>8</v>
      </c>
      <c r="M14" s="63">
        <f>SUM(J14:J23)</f>
        <v>398.65999999999997</v>
      </c>
      <c r="N14" s="63">
        <f>_xlfn.RANK.EQ(M14,M4:M243,1)</f>
        <v>6</v>
      </c>
      <c r="O14" s="69">
        <f>Q7/M14*100</f>
        <v>79.300657201625441</v>
      </c>
      <c r="Q14" s="30"/>
      <c r="R14" s="30"/>
    </row>
    <row r="15" spans="1:18" ht="15" customHeight="1" x14ac:dyDescent="0.25">
      <c r="A15" s="67"/>
      <c r="B15" s="64"/>
      <c r="C15" s="21">
        <v>2</v>
      </c>
      <c r="D15" s="14">
        <v>31.29</v>
      </c>
      <c r="E15" s="14">
        <v>0</v>
      </c>
      <c r="F15" s="14">
        <v>1</v>
      </c>
      <c r="G15" s="14">
        <f t="shared" si="0"/>
        <v>5</v>
      </c>
      <c r="H15" s="50">
        <v>0</v>
      </c>
      <c r="I15" s="50">
        <v>0</v>
      </c>
      <c r="J15" s="14">
        <f t="shared" si="1"/>
        <v>36.29</v>
      </c>
      <c r="K15" s="64"/>
      <c r="L15" s="64"/>
      <c r="M15" s="64"/>
      <c r="N15" s="64"/>
      <c r="O15" s="70"/>
    </row>
    <row r="16" spans="1:18" x14ac:dyDescent="0.25">
      <c r="A16" s="67"/>
      <c r="B16" s="64"/>
      <c r="C16" s="21">
        <v>3</v>
      </c>
      <c r="D16" s="14">
        <v>31.98</v>
      </c>
      <c r="E16" s="14">
        <v>0</v>
      </c>
      <c r="F16" s="14">
        <v>0</v>
      </c>
      <c r="G16" s="14">
        <f t="shared" si="0"/>
        <v>0</v>
      </c>
      <c r="H16" s="50">
        <v>0</v>
      </c>
      <c r="I16" s="50">
        <v>0</v>
      </c>
      <c r="J16" s="14">
        <f t="shared" si="1"/>
        <v>31.98</v>
      </c>
      <c r="K16" s="64"/>
      <c r="L16" s="64"/>
      <c r="M16" s="64"/>
      <c r="N16" s="64"/>
      <c r="O16" s="70"/>
    </row>
    <row r="17" spans="1:15" x14ac:dyDescent="0.25">
      <c r="A17" s="67"/>
      <c r="B17" s="64"/>
      <c r="C17" s="21">
        <v>4</v>
      </c>
      <c r="D17" s="50">
        <v>35.200000000000003</v>
      </c>
      <c r="E17" s="50">
        <v>1</v>
      </c>
      <c r="F17" s="50">
        <v>2</v>
      </c>
      <c r="G17" s="14">
        <f t="shared" si="0"/>
        <v>10</v>
      </c>
      <c r="H17" s="50">
        <v>0</v>
      </c>
      <c r="I17" s="50">
        <v>0</v>
      </c>
      <c r="J17" s="14">
        <f t="shared" si="1"/>
        <v>35.200000000000003</v>
      </c>
      <c r="K17" s="64"/>
      <c r="L17" s="64"/>
      <c r="M17" s="64"/>
      <c r="N17" s="64"/>
      <c r="O17" s="70"/>
    </row>
    <row r="18" spans="1:15" x14ac:dyDescent="0.25">
      <c r="A18" s="67"/>
      <c r="B18" s="64"/>
      <c r="C18" s="21">
        <v>5</v>
      </c>
      <c r="D18" s="50">
        <v>34.32</v>
      </c>
      <c r="E18" s="50">
        <v>1</v>
      </c>
      <c r="F18" s="50">
        <v>3</v>
      </c>
      <c r="G18" s="14">
        <f t="shared" si="0"/>
        <v>15</v>
      </c>
      <c r="H18" s="50">
        <v>1</v>
      </c>
      <c r="I18" s="50">
        <v>1</v>
      </c>
      <c r="J18" s="14">
        <f t="shared" si="1"/>
        <v>59.319999999999993</v>
      </c>
      <c r="K18" s="64"/>
      <c r="L18" s="64"/>
      <c r="M18" s="64"/>
      <c r="N18" s="64"/>
      <c r="O18" s="70"/>
    </row>
    <row r="19" spans="1:15" x14ac:dyDescent="0.25">
      <c r="A19" s="67"/>
      <c r="B19" s="64"/>
      <c r="C19" s="21">
        <v>6</v>
      </c>
      <c r="D19" s="50">
        <v>35.74</v>
      </c>
      <c r="E19" s="50">
        <v>0</v>
      </c>
      <c r="F19" s="50">
        <v>0</v>
      </c>
      <c r="G19" s="14">
        <f t="shared" si="0"/>
        <v>0</v>
      </c>
      <c r="H19" s="50">
        <v>0</v>
      </c>
      <c r="I19" s="50">
        <v>0</v>
      </c>
      <c r="J19" s="14">
        <f t="shared" si="1"/>
        <v>35.74</v>
      </c>
      <c r="K19" s="64"/>
      <c r="L19" s="64"/>
      <c r="M19" s="64"/>
      <c r="N19" s="64"/>
      <c r="O19" s="70"/>
    </row>
    <row r="20" spans="1:15" x14ac:dyDescent="0.25">
      <c r="A20" s="67"/>
      <c r="B20" s="64"/>
      <c r="C20" s="21">
        <v>7</v>
      </c>
      <c r="D20" s="50">
        <v>34.840000000000003</v>
      </c>
      <c r="E20" s="50">
        <v>1</v>
      </c>
      <c r="F20" s="50">
        <v>2</v>
      </c>
      <c r="G20" s="14">
        <f t="shared" si="0"/>
        <v>10</v>
      </c>
      <c r="H20" s="50">
        <v>0</v>
      </c>
      <c r="I20" s="50">
        <v>0</v>
      </c>
      <c r="J20" s="14">
        <f t="shared" si="1"/>
        <v>34.840000000000003</v>
      </c>
      <c r="K20" s="64"/>
      <c r="L20" s="64"/>
      <c r="M20" s="64"/>
      <c r="N20" s="64"/>
      <c r="O20" s="70"/>
    </row>
    <row r="21" spans="1:15" x14ac:dyDescent="0.25">
      <c r="A21" s="67"/>
      <c r="B21" s="64"/>
      <c r="C21" s="21">
        <v>8</v>
      </c>
      <c r="D21" s="50">
        <v>40.03</v>
      </c>
      <c r="E21" s="50">
        <v>0</v>
      </c>
      <c r="F21" s="50">
        <v>3</v>
      </c>
      <c r="G21" s="14">
        <f t="shared" si="0"/>
        <v>15</v>
      </c>
      <c r="H21" s="50">
        <v>0</v>
      </c>
      <c r="I21" s="50">
        <v>0</v>
      </c>
      <c r="J21" s="14">
        <f t="shared" si="1"/>
        <v>55.03</v>
      </c>
      <c r="K21" s="64"/>
      <c r="L21" s="64"/>
      <c r="M21" s="64"/>
      <c r="N21" s="64"/>
      <c r="O21" s="70"/>
    </row>
    <row r="22" spans="1:15" x14ac:dyDescent="0.25">
      <c r="A22" s="67"/>
      <c r="B22" s="64"/>
      <c r="C22" s="21">
        <v>9</v>
      </c>
      <c r="D22" s="50">
        <v>29.65</v>
      </c>
      <c r="E22" s="50">
        <v>0</v>
      </c>
      <c r="F22" s="50">
        <v>1</v>
      </c>
      <c r="G22" s="14">
        <f t="shared" si="0"/>
        <v>5</v>
      </c>
      <c r="H22" s="50">
        <v>0</v>
      </c>
      <c r="I22" s="50">
        <v>0</v>
      </c>
      <c r="J22" s="14">
        <f t="shared" si="1"/>
        <v>34.65</v>
      </c>
      <c r="K22" s="64"/>
      <c r="L22" s="64"/>
      <c r="M22" s="64"/>
      <c r="N22" s="64"/>
      <c r="O22" s="70"/>
    </row>
    <row r="23" spans="1:15" x14ac:dyDescent="0.25">
      <c r="A23" s="68"/>
      <c r="B23" s="65"/>
      <c r="C23" s="22">
        <v>10</v>
      </c>
      <c r="D23" s="16">
        <v>37.840000000000003</v>
      </c>
      <c r="E23" s="16">
        <v>0</v>
      </c>
      <c r="F23" s="16">
        <v>1</v>
      </c>
      <c r="G23" s="16">
        <f t="shared" si="0"/>
        <v>5</v>
      </c>
      <c r="H23" s="16">
        <v>0</v>
      </c>
      <c r="I23" s="16">
        <v>0</v>
      </c>
      <c r="J23" s="16">
        <f t="shared" si="1"/>
        <v>42.84</v>
      </c>
      <c r="K23" s="65"/>
      <c r="L23" s="65"/>
      <c r="M23" s="65"/>
      <c r="N23" s="65"/>
      <c r="O23" s="71"/>
    </row>
    <row r="24" spans="1:15" x14ac:dyDescent="0.25">
      <c r="A24" s="66" t="s">
        <v>24</v>
      </c>
      <c r="B24" s="63" t="s">
        <v>60</v>
      </c>
      <c r="C24" s="20">
        <v>1</v>
      </c>
      <c r="D24" s="12">
        <v>33.65</v>
      </c>
      <c r="E24" s="12">
        <v>1</v>
      </c>
      <c r="F24" s="12">
        <v>2</v>
      </c>
      <c r="G24" s="12">
        <f t="shared" si="0"/>
        <v>10</v>
      </c>
      <c r="H24" s="12">
        <v>0</v>
      </c>
      <c r="I24" s="12">
        <v>0</v>
      </c>
      <c r="J24" s="12">
        <f t="shared" si="1"/>
        <v>33.65</v>
      </c>
      <c r="K24" s="63">
        <f>SUM(F24:F33)</f>
        <v>22</v>
      </c>
      <c r="L24" s="63">
        <f>_xlfn.RANK.EQ(K24,K4:K243,1)</f>
        <v>15</v>
      </c>
      <c r="M24" s="63">
        <f>SUM(J24:J33)</f>
        <v>524.74999999999989</v>
      </c>
      <c r="N24" s="63">
        <f>_xlfn.RANK.EQ(M24,M4:M243,1)</f>
        <v>13</v>
      </c>
      <c r="O24" s="69">
        <f>Q7/M24*100</f>
        <v>60.245831348261092</v>
      </c>
    </row>
    <row r="25" spans="1:15" x14ac:dyDescent="0.25">
      <c r="A25" s="67"/>
      <c r="B25" s="64"/>
      <c r="C25" s="21">
        <v>2</v>
      </c>
      <c r="D25" s="14">
        <v>43.84</v>
      </c>
      <c r="E25" s="14">
        <v>0</v>
      </c>
      <c r="F25" s="14">
        <v>0</v>
      </c>
      <c r="G25" s="14">
        <f t="shared" si="0"/>
        <v>0</v>
      </c>
      <c r="H25" s="50">
        <v>0</v>
      </c>
      <c r="I25" s="50">
        <v>0</v>
      </c>
      <c r="J25" s="14">
        <f t="shared" si="1"/>
        <v>43.84</v>
      </c>
      <c r="K25" s="64"/>
      <c r="L25" s="64"/>
      <c r="M25" s="64"/>
      <c r="N25" s="64"/>
      <c r="O25" s="70"/>
    </row>
    <row r="26" spans="1:15" x14ac:dyDescent="0.25">
      <c r="A26" s="67"/>
      <c r="B26" s="64"/>
      <c r="C26" s="21">
        <v>3</v>
      </c>
      <c r="D26" s="14">
        <v>35.880000000000003</v>
      </c>
      <c r="E26" s="14">
        <v>0</v>
      </c>
      <c r="F26" s="14">
        <v>1</v>
      </c>
      <c r="G26" s="14">
        <f t="shared" si="0"/>
        <v>5</v>
      </c>
      <c r="H26" s="50">
        <v>0</v>
      </c>
      <c r="I26" s="50">
        <v>0</v>
      </c>
      <c r="J26" s="14">
        <f t="shared" si="1"/>
        <v>40.880000000000003</v>
      </c>
      <c r="K26" s="64"/>
      <c r="L26" s="64"/>
      <c r="M26" s="64"/>
      <c r="N26" s="64"/>
      <c r="O26" s="70"/>
    </row>
    <row r="27" spans="1:15" x14ac:dyDescent="0.25">
      <c r="A27" s="67"/>
      <c r="B27" s="64"/>
      <c r="C27" s="21">
        <v>4</v>
      </c>
      <c r="D27" s="50">
        <v>38.83</v>
      </c>
      <c r="E27" s="50">
        <v>0</v>
      </c>
      <c r="F27" s="50">
        <v>3</v>
      </c>
      <c r="G27" s="14">
        <f t="shared" si="0"/>
        <v>15</v>
      </c>
      <c r="H27" s="50">
        <v>0</v>
      </c>
      <c r="I27" s="50">
        <v>0</v>
      </c>
      <c r="J27" s="14">
        <f t="shared" si="1"/>
        <v>53.83</v>
      </c>
      <c r="K27" s="64"/>
      <c r="L27" s="64"/>
      <c r="M27" s="64"/>
      <c r="N27" s="64"/>
      <c r="O27" s="70"/>
    </row>
    <row r="28" spans="1:15" x14ac:dyDescent="0.25">
      <c r="A28" s="67"/>
      <c r="B28" s="64"/>
      <c r="C28" s="21">
        <v>5</v>
      </c>
      <c r="D28" s="50">
        <v>52.97</v>
      </c>
      <c r="E28" s="50">
        <v>1</v>
      </c>
      <c r="F28" s="50">
        <v>3</v>
      </c>
      <c r="G28" s="14">
        <f t="shared" si="0"/>
        <v>15</v>
      </c>
      <c r="H28" s="50">
        <v>0</v>
      </c>
      <c r="I28" s="50">
        <v>0</v>
      </c>
      <c r="J28" s="14">
        <f t="shared" si="1"/>
        <v>57.97</v>
      </c>
      <c r="K28" s="64"/>
      <c r="L28" s="64"/>
      <c r="M28" s="64"/>
      <c r="N28" s="64"/>
      <c r="O28" s="70"/>
    </row>
    <row r="29" spans="1:15" x14ac:dyDescent="0.25">
      <c r="A29" s="67"/>
      <c r="B29" s="64"/>
      <c r="C29" s="21">
        <v>6</v>
      </c>
      <c r="D29" s="50">
        <v>50.2</v>
      </c>
      <c r="E29" s="50">
        <v>0</v>
      </c>
      <c r="F29" s="50">
        <v>3</v>
      </c>
      <c r="G29" s="14">
        <f t="shared" si="0"/>
        <v>15</v>
      </c>
      <c r="H29" s="50">
        <v>0</v>
      </c>
      <c r="I29" s="50">
        <v>0</v>
      </c>
      <c r="J29" s="14">
        <f t="shared" si="1"/>
        <v>65.2</v>
      </c>
      <c r="K29" s="64"/>
      <c r="L29" s="64"/>
      <c r="M29" s="64"/>
      <c r="N29" s="64"/>
      <c r="O29" s="70"/>
    </row>
    <row r="30" spans="1:15" x14ac:dyDescent="0.25">
      <c r="A30" s="67"/>
      <c r="B30" s="64"/>
      <c r="C30" s="21">
        <v>7</v>
      </c>
      <c r="D30" s="50">
        <v>44.28</v>
      </c>
      <c r="E30" s="50">
        <v>1</v>
      </c>
      <c r="F30" s="50">
        <v>3</v>
      </c>
      <c r="G30" s="14">
        <f t="shared" si="0"/>
        <v>15</v>
      </c>
      <c r="H30" s="50">
        <v>0</v>
      </c>
      <c r="I30" s="50">
        <v>0</v>
      </c>
      <c r="J30" s="14">
        <f t="shared" si="1"/>
        <v>49.28</v>
      </c>
      <c r="K30" s="64"/>
      <c r="L30" s="64"/>
      <c r="M30" s="64"/>
      <c r="N30" s="64"/>
      <c r="O30" s="70"/>
    </row>
    <row r="31" spans="1:15" x14ac:dyDescent="0.25">
      <c r="A31" s="67"/>
      <c r="B31" s="64"/>
      <c r="C31" s="21">
        <v>8</v>
      </c>
      <c r="D31" s="50">
        <v>53.79</v>
      </c>
      <c r="E31" s="50">
        <v>0</v>
      </c>
      <c r="F31" s="50">
        <v>4</v>
      </c>
      <c r="G31" s="14">
        <f t="shared" si="0"/>
        <v>20</v>
      </c>
      <c r="H31" s="50">
        <v>0</v>
      </c>
      <c r="I31" s="50">
        <v>0</v>
      </c>
      <c r="J31" s="14">
        <f t="shared" si="1"/>
        <v>73.789999999999992</v>
      </c>
      <c r="K31" s="64"/>
      <c r="L31" s="64"/>
      <c r="M31" s="64"/>
      <c r="N31" s="64"/>
      <c r="O31" s="70"/>
    </row>
    <row r="32" spans="1:15" x14ac:dyDescent="0.25">
      <c r="A32" s="67"/>
      <c r="B32" s="64"/>
      <c r="C32" s="21">
        <v>9</v>
      </c>
      <c r="D32" s="50">
        <v>33.32</v>
      </c>
      <c r="E32" s="50">
        <v>0</v>
      </c>
      <c r="F32" s="50">
        <v>2</v>
      </c>
      <c r="G32" s="14">
        <f t="shared" si="0"/>
        <v>10</v>
      </c>
      <c r="H32" s="50">
        <v>0</v>
      </c>
      <c r="I32" s="50">
        <v>0</v>
      </c>
      <c r="J32" s="14">
        <f t="shared" si="1"/>
        <v>43.32</v>
      </c>
      <c r="K32" s="64"/>
      <c r="L32" s="64"/>
      <c r="M32" s="64"/>
      <c r="N32" s="64"/>
      <c r="O32" s="70"/>
    </row>
    <row r="33" spans="1:15" x14ac:dyDescent="0.25">
      <c r="A33" s="68"/>
      <c r="B33" s="65"/>
      <c r="C33" s="22">
        <v>10</v>
      </c>
      <c r="D33" s="16">
        <v>57.99</v>
      </c>
      <c r="E33" s="16">
        <v>0</v>
      </c>
      <c r="F33" s="16">
        <v>1</v>
      </c>
      <c r="G33" s="16">
        <f t="shared" si="0"/>
        <v>5</v>
      </c>
      <c r="H33" s="16">
        <v>0</v>
      </c>
      <c r="I33" s="16">
        <v>0</v>
      </c>
      <c r="J33" s="16">
        <f t="shared" si="1"/>
        <v>62.99</v>
      </c>
      <c r="K33" s="65"/>
      <c r="L33" s="65"/>
      <c r="M33" s="65"/>
      <c r="N33" s="65"/>
      <c r="O33" s="71"/>
    </row>
    <row r="34" spans="1:15" x14ac:dyDescent="0.25">
      <c r="A34" s="66" t="s">
        <v>1</v>
      </c>
      <c r="B34" s="63" t="s">
        <v>61</v>
      </c>
      <c r="C34" s="20">
        <v>1</v>
      </c>
      <c r="D34" s="12">
        <v>47.8</v>
      </c>
      <c r="E34" s="12">
        <v>1</v>
      </c>
      <c r="F34" s="12">
        <v>1</v>
      </c>
      <c r="G34" s="12">
        <f t="shared" si="0"/>
        <v>5</v>
      </c>
      <c r="H34" s="12">
        <v>0</v>
      </c>
      <c r="I34" s="12">
        <v>0</v>
      </c>
      <c r="J34" s="12">
        <f t="shared" si="1"/>
        <v>42.8</v>
      </c>
      <c r="K34" s="63">
        <f>SUM(F34:F43)</f>
        <v>22</v>
      </c>
      <c r="L34" s="63">
        <f>_xlfn.RANK.EQ(K34,K4:K243,1)</f>
        <v>15</v>
      </c>
      <c r="M34" s="63">
        <f>SUM(J34:J43)</f>
        <v>633.07000000000016</v>
      </c>
      <c r="N34" s="63">
        <f>_xlfn.RANK.EQ(M34,M4:M243,1)</f>
        <v>20</v>
      </c>
      <c r="O34" s="69">
        <f>Q7/M34*100</f>
        <v>49.937605636027598</v>
      </c>
    </row>
    <row r="35" spans="1:15" x14ac:dyDescent="0.25">
      <c r="A35" s="67"/>
      <c r="B35" s="64"/>
      <c r="C35" s="21">
        <v>2</v>
      </c>
      <c r="D35" s="50">
        <v>57.06</v>
      </c>
      <c r="E35" s="50">
        <v>0</v>
      </c>
      <c r="F35" s="50">
        <v>1</v>
      </c>
      <c r="G35" s="14">
        <f t="shared" si="0"/>
        <v>5</v>
      </c>
      <c r="H35" s="50">
        <v>0</v>
      </c>
      <c r="I35" s="50">
        <v>0</v>
      </c>
      <c r="J35" s="14">
        <f t="shared" si="1"/>
        <v>62.06</v>
      </c>
      <c r="K35" s="64"/>
      <c r="L35" s="64"/>
      <c r="M35" s="64"/>
      <c r="N35" s="64"/>
      <c r="O35" s="70"/>
    </row>
    <row r="36" spans="1:15" x14ac:dyDescent="0.25">
      <c r="A36" s="67"/>
      <c r="B36" s="64"/>
      <c r="C36" s="21">
        <v>3</v>
      </c>
      <c r="D36" s="50">
        <v>52.17</v>
      </c>
      <c r="E36" s="50">
        <v>0</v>
      </c>
      <c r="F36" s="50">
        <v>2</v>
      </c>
      <c r="G36" s="14">
        <f t="shared" si="0"/>
        <v>10</v>
      </c>
      <c r="H36" s="50">
        <v>0</v>
      </c>
      <c r="I36" s="50">
        <v>0</v>
      </c>
      <c r="J36" s="14">
        <f t="shared" si="1"/>
        <v>62.17</v>
      </c>
      <c r="K36" s="64"/>
      <c r="L36" s="64"/>
      <c r="M36" s="64"/>
      <c r="N36" s="64"/>
      <c r="O36" s="70"/>
    </row>
    <row r="37" spans="1:15" x14ac:dyDescent="0.25">
      <c r="A37" s="67"/>
      <c r="B37" s="64"/>
      <c r="C37" s="21">
        <v>4</v>
      </c>
      <c r="D37" s="50">
        <v>45.65</v>
      </c>
      <c r="E37" s="50">
        <v>0</v>
      </c>
      <c r="F37" s="50">
        <v>0</v>
      </c>
      <c r="G37" s="14">
        <f t="shared" si="0"/>
        <v>0</v>
      </c>
      <c r="H37" s="50">
        <v>0</v>
      </c>
      <c r="I37" s="50">
        <v>0</v>
      </c>
      <c r="J37" s="14">
        <f t="shared" si="1"/>
        <v>45.65</v>
      </c>
      <c r="K37" s="64"/>
      <c r="L37" s="64"/>
      <c r="M37" s="64"/>
      <c r="N37" s="64"/>
      <c r="O37" s="70"/>
    </row>
    <row r="38" spans="1:15" x14ac:dyDescent="0.25">
      <c r="A38" s="67"/>
      <c r="B38" s="64"/>
      <c r="C38" s="21">
        <v>5</v>
      </c>
      <c r="D38" s="50">
        <v>58.02</v>
      </c>
      <c r="E38" s="50">
        <v>1</v>
      </c>
      <c r="F38" s="50">
        <v>3</v>
      </c>
      <c r="G38" s="14">
        <f t="shared" si="0"/>
        <v>15</v>
      </c>
      <c r="H38" s="50">
        <v>0</v>
      </c>
      <c r="I38" s="50">
        <v>0</v>
      </c>
      <c r="J38" s="14">
        <f t="shared" si="1"/>
        <v>63.02000000000001</v>
      </c>
      <c r="K38" s="64"/>
      <c r="L38" s="64"/>
      <c r="M38" s="64"/>
      <c r="N38" s="64"/>
      <c r="O38" s="70"/>
    </row>
    <row r="39" spans="1:15" x14ac:dyDescent="0.25">
      <c r="A39" s="67"/>
      <c r="B39" s="64"/>
      <c r="C39" s="21">
        <v>6</v>
      </c>
      <c r="D39" s="14">
        <v>57.93</v>
      </c>
      <c r="E39" s="14">
        <v>0</v>
      </c>
      <c r="F39" s="14">
        <v>3</v>
      </c>
      <c r="G39" s="14">
        <f t="shared" si="0"/>
        <v>15</v>
      </c>
      <c r="H39" s="50">
        <v>1</v>
      </c>
      <c r="I39" s="50">
        <v>0</v>
      </c>
      <c r="J39" s="14">
        <f t="shared" si="1"/>
        <v>82.93</v>
      </c>
      <c r="K39" s="64"/>
      <c r="L39" s="64"/>
      <c r="M39" s="64"/>
      <c r="N39" s="64"/>
      <c r="O39" s="70"/>
    </row>
    <row r="40" spans="1:15" x14ac:dyDescent="0.25">
      <c r="A40" s="67"/>
      <c r="B40" s="64"/>
      <c r="C40" s="21">
        <v>7</v>
      </c>
      <c r="D40" s="14">
        <v>54.42</v>
      </c>
      <c r="E40" s="14">
        <v>1</v>
      </c>
      <c r="F40" s="14">
        <v>2</v>
      </c>
      <c r="G40" s="14">
        <f t="shared" si="0"/>
        <v>10</v>
      </c>
      <c r="H40" s="50">
        <v>0</v>
      </c>
      <c r="I40" s="50">
        <v>0</v>
      </c>
      <c r="J40" s="14">
        <f t="shared" si="1"/>
        <v>54.42</v>
      </c>
      <c r="K40" s="64"/>
      <c r="L40" s="64"/>
      <c r="M40" s="64"/>
      <c r="N40" s="64"/>
      <c r="O40" s="70"/>
    </row>
    <row r="41" spans="1:15" x14ac:dyDescent="0.25">
      <c r="A41" s="67"/>
      <c r="B41" s="64"/>
      <c r="C41" s="21">
        <v>8</v>
      </c>
      <c r="D41" s="14">
        <v>56.88</v>
      </c>
      <c r="E41" s="14">
        <v>0</v>
      </c>
      <c r="F41" s="14">
        <v>3</v>
      </c>
      <c r="G41" s="14">
        <f t="shared" si="0"/>
        <v>15</v>
      </c>
      <c r="H41" s="50">
        <v>0</v>
      </c>
      <c r="I41" s="50">
        <v>0</v>
      </c>
      <c r="J41" s="14">
        <f t="shared" si="1"/>
        <v>71.88</v>
      </c>
      <c r="K41" s="64"/>
      <c r="L41" s="64"/>
      <c r="M41" s="64"/>
      <c r="N41" s="64"/>
      <c r="O41" s="70"/>
    </row>
    <row r="42" spans="1:15" x14ac:dyDescent="0.25">
      <c r="A42" s="67"/>
      <c r="B42" s="64"/>
      <c r="C42" s="21">
        <v>9</v>
      </c>
      <c r="D42" s="50">
        <v>45.94</v>
      </c>
      <c r="E42" s="50">
        <v>0</v>
      </c>
      <c r="F42" s="50">
        <v>4</v>
      </c>
      <c r="G42" s="14">
        <f t="shared" si="0"/>
        <v>20</v>
      </c>
      <c r="H42" s="50">
        <v>1</v>
      </c>
      <c r="I42" s="50">
        <v>0</v>
      </c>
      <c r="J42" s="14">
        <f t="shared" si="1"/>
        <v>75.94</v>
      </c>
      <c r="K42" s="64"/>
      <c r="L42" s="64"/>
      <c r="M42" s="64"/>
      <c r="N42" s="64"/>
      <c r="O42" s="70"/>
    </row>
    <row r="43" spans="1:15" x14ac:dyDescent="0.25">
      <c r="A43" s="68"/>
      <c r="B43" s="65"/>
      <c r="C43" s="22">
        <v>10</v>
      </c>
      <c r="D43" s="16">
        <v>57.2</v>
      </c>
      <c r="E43" s="16">
        <v>0</v>
      </c>
      <c r="F43" s="16">
        <v>3</v>
      </c>
      <c r="G43" s="16">
        <f t="shared" si="0"/>
        <v>15</v>
      </c>
      <c r="H43" s="16">
        <v>0</v>
      </c>
      <c r="I43" s="16">
        <v>0</v>
      </c>
      <c r="J43" s="16">
        <f t="shared" si="1"/>
        <v>72.2</v>
      </c>
      <c r="K43" s="65"/>
      <c r="L43" s="65"/>
      <c r="M43" s="65"/>
      <c r="N43" s="65"/>
      <c r="O43" s="71"/>
    </row>
    <row r="44" spans="1:15" x14ac:dyDescent="0.25">
      <c r="A44" s="66" t="s">
        <v>35</v>
      </c>
      <c r="B44" s="63" t="s">
        <v>63</v>
      </c>
      <c r="C44" s="20">
        <v>1</v>
      </c>
      <c r="D44" s="12">
        <v>45.24</v>
      </c>
      <c r="E44" s="12">
        <v>0</v>
      </c>
      <c r="F44" s="12">
        <v>1</v>
      </c>
      <c r="G44" s="12">
        <f t="shared" ref="G44:G93" si="2">PRODUCT(F44*5)</f>
        <v>5</v>
      </c>
      <c r="H44" s="12">
        <v>1</v>
      </c>
      <c r="I44" s="12">
        <v>0</v>
      </c>
      <c r="J44" s="12">
        <f t="shared" ref="J44:J93" si="3">SUM(D44,G44,H44*10,I44*10)-(E44*10)</f>
        <v>60.24</v>
      </c>
      <c r="K44" s="63">
        <f>SUM(F44:F53)</f>
        <v>38</v>
      </c>
      <c r="L44" s="63">
        <f>_xlfn.RANK.EQ(K44,K4:K243,1)</f>
        <v>22</v>
      </c>
      <c r="M44" s="63">
        <f>SUM(J44:J53)</f>
        <v>714.63099999999997</v>
      </c>
      <c r="N44" s="63">
        <f>_xlfn.RANK.EQ(M44,M4:M243,1)</f>
        <v>22</v>
      </c>
      <c r="O44" s="69">
        <f>Q7/M44*100</f>
        <v>44.238215246749725</v>
      </c>
    </row>
    <row r="45" spans="1:15" x14ac:dyDescent="0.25">
      <c r="A45" s="67"/>
      <c r="B45" s="64"/>
      <c r="C45" s="21">
        <v>2</v>
      </c>
      <c r="D45" s="14">
        <v>44.24</v>
      </c>
      <c r="E45" s="14">
        <v>0</v>
      </c>
      <c r="F45" s="14">
        <v>2</v>
      </c>
      <c r="G45" s="14">
        <f t="shared" si="2"/>
        <v>10</v>
      </c>
      <c r="H45" s="50">
        <v>0</v>
      </c>
      <c r="I45" s="50">
        <v>0</v>
      </c>
      <c r="J45" s="14">
        <f t="shared" si="3"/>
        <v>54.24</v>
      </c>
      <c r="K45" s="64"/>
      <c r="L45" s="64"/>
      <c r="M45" s="64"/>
      <c r="N45" s="64"/>
      <c r="O45" s="70"/>
    </row>
    <row r="46" spans="1:15" x14ac:dyDescent="0.25">
      <c r="A46" s="67"/>
      <c r="B46" s="64"/>
      <c r="C46" s="21">
        <v>3</v>
      </c>
      <c r="D46" s="14">
        <v>54.74</v>
      </c>
      <c r="E46" s="14">
        <v>0</v>
      </c>
      <c r="F46" s="14">
        <v>4</v>
      </c>
      <c r="G46" s="14">
        <f t="shared" si="2"/>
        <v>20</v>
      </c>
      <c r="H46" s="50">
        <v>0</v>
      </c>
      <c r="I46" s="50">
        <v>0</v>
      </c>
      <c r="J46" s="14">
        <f t="shared" si="3"/>
        <v>74.740000000000009</v>
      </c>
      <c r="K46" s="64"/>
      <c r="L46" s="64"/>
      <c r="M46" s="64"/>
      <c r="N46" s="64"/>
      <c r="O46" s="70"/>
    </row>
    <row r="47" spans="1:15" x14ac:dyDescent="0.25">
      <c r="A47" s="67"/>
      <c r="B47" s="64"/>
      <c r="C47" s="21">
        <v>4</v>
      </c>
      <c r="D47" s="50">
        <v>52.51</v>
      </c>
      <c r="E47" s="50">
        <v>0</v>
      </c>
      <c r="F47" s="50">
        <v>2</v>
      </c>
      <c r="G47" s="14">
        <f t="shared" si="2"/>
        <v>10</v>
      </c>
      <c r="H47" s="50">
        <v>0</v>
      </c>
      <c r="I47" s="50">
        <v>0</v>
      </c>
      <c r="J47" s="14">
        <f t="shared" si="3"/>
        <v>62.51</v>
      </c>
      <c r="K47" s="64"/>
      <c r="L47" s="64"/>
      <c r="M47" s="64"/>
      <c r="N47" s="64"/>
      <c r="O47" s="70"/>
    </row>
    <row r="48" spans="1:15" x14ac:dyDescent="0.25">
      <c r="A48" s="67"/>
      <c r="B48" s="64"/>
      <c r="C48" s="21">
        <v>5</v>
      </c>
      <c r="D48" s="50">
        <v>55.49</v>
      </c>
      <c r="E48" s="50">
        <v>1</v>
      </c>
      <c r="F48" s="50">
        <v>3</v>
      </c>
      <c r="G48" s="14">
        <f t="shared" si="2"/>
        <v>15</v>
      </c>
      <c r="H48" s="50">
        <v>0</v>
      </c>
      <c r="I48" s="50">
        <v>0</v>
      </c>
      <c r="J48" s="14">
        <f t="shared" si="3"/>
        <v>60.490000000000009</v>
      </c>
      <c r="K48" s="64"/>
      <c r="L48" s="64"/>
      <c r="M48" s="64"/>
      <c r="N48" s="64"/>
      <c r="O48" s="70"/>
    </row>
    <row r="49" spans="1:15" x14ac:dyDescent="0.25">
      <c r="A49" s="67"/>
      <c r="B49" s="64"/>
      <c r="C49" s="21">
        <v>6</v>
      </c>
      <c r="D49" s="50">
        <v>55.82</v>
      </c>
      <c r="E49" s="50">
        <v>0</v>
      </c>
      <c r="F49" s="50">
        <v>11</v>
      </c>
      <c r="G49" s="14">
        <f t="shared" si="2"/>
        <v>55</v>
      </c>
      <c r="H49" s="50">
        <v>0</v>
      </c>
      <c r="I49" s="50">
        <v>0</v>
      </c>
      <c r="J49" s="14">
        <f t="shared" si="3"/>
        <v>110.82</v>
      </c>
      <c r="K49" s="64"/>
      <c r="L49" s="64"/>
      <c r="M49" s="64"/>
      <c r="N49" s="64"/>
      <c r="O49" s="70"/>
    </row>
    <row r="50" spans="1:15" x14ac:dyDescent="0.25">
      <c r="A50" s="67"/>
      <c r="B50" s="64"/>
      <c r="C50" s="21">
        <v>7</v>
      </c>
      <c r="D50" s="50">
        <v>53.1</v>
      </c>
      <c r="E50" s="50">
        <v>1</v>
      </c>
      <c r="F50" s="50">
        <v>2</v>
      </c>
      <c r="G50" s="14">
        <f t="shared" si="2"/>
        <v>10</v>
      </c>
      <c r="H50" s="50">
        <v>0</v>
      </c>
      <c r="I50" s="50">
        <v>0</v>
      </c>
      <c r="J50" s="14">
        <f t="shared" si="3"/>
        <v>53.1</v>
      </c>
      <c r="K50" s="64"/>
      <c r="L50" s="64"/>
      <c r="M50" s="64"/>
      <c r="N50" s="64"/>
      <c r="O50" s="70"/>
    </row>
    <row r="51" spans="1:15" x14ac:dyDescent="0.25">
      <c r="A51" s="67"/>
      <c r="B51" s="64"/>
      <c r="C51" s="21">
        <v>8</v>
      </c>
      <c r="D51" s="50">
        <v>64.23</v>
      </c>
      <c r="E51" s="50">
        <v>0</v>
      </c>
      <c r="F51" s="50">
        <v>4</v>
      </c>
      <c r="G51" s="14">
        <f t="shared" si="2"/>
        <v>20</v>
      </c>
      <c r="H51" s="50">
        <v>0</v>
      </c>
      <c r="I51" s="50">
        <v>0</v>
      </c>
      <c r="J51" s="14">
        <f t="shared" si="3"/>
        <v>84.23</v>
      </c>
      <c r="K51" s="64"/>
      <c r="L51" s="64"/>
      <c r="M51" s="64"/>
      <c r="N51" s="64"/>
      <c r="O51" s="70"/>
    </row>
    <row r="52" spans="1:15" x14ac:dyDescent="0.25">
      <c r="A52" s="67"/>
      <c r="B52" s="64"/>
      <c r="C52" s="21">
        <v>9</v>
      </c>
      <c r="D52" s="50">
        <v>52.49</v>
      </c>
      <c r="E52" s="50">
        <v>0</v>
      </c>
      <c r="F52" s="50">
        <v>3</v>
      </c>
      <c r="G52" s="14">
        <f t="shared" si="2"/>
        <v>15</v>
      </c>
      <c r="H52" s="50">
        <v>0</v>
      </c>
      <c r="I52" s="50">
        <v>0</v>
      </c>
      <c r="J52" s="14">
        <f t="shared" si="3"/>
        <v>67.490000000000009</v>
      </c>
      <c r="K52" s="64"/>
      <c r="L52" s="64"/>
      <c r="M52" s="64"/>
      <c r="N52" s="64"/>
      <c r="O52" s="70"/>
    </row>
    <row r="53" spans="1:15" x14ac:dyDescent="0.25">
      <c r="A53" s="68"/>
      <c r="B53" s="65"/>
      <c r="C53" s="22">
        <v>10</v>
      </c>
      <c r="D53" s="16">
        <v>56.771000000000001</v>
      </c>
      <c r="E53" s="16">
        <v>0</v>
      </c>
      <c r="F53" s="16">
        <v>6</v>
      </c>
      <c r="G53" s="16">
        <f t="shared" si="2"/>
        <v>30</v>
      </c>
      <c r="H53" s="16">
        <v>0</v>
      </c>
      <c r="I53" s="16">
        <v>0</v>
      </c>
      <c r="J53" s="16">
        <f t="shared" si="3"/>
        <v>86.771000000000001</v>
      </c>
      <c r="K53" s="65"/>
      <c r="L53" s="65"/>
      <c r="M53" s="65"/>
      <c r="N53" s="65"/>
      <c r="O53" s="71"/>
    </row>
    <row r="54" spans="1:15" x14ac:dyDescent="0.25">
      <c r="A54" s="66" t="s">
        <v>22</v>
      </c>
      <c r="B54" s="63" t="s">
        <v>64</v>
      </c>
      <c r="C54" s="20">
        <v>1</v>
      </c>
      <c r="D54" s="12">
        <v>29.11</v>
      </c>
      <c r="E54" s="12">
        <v>1</v>
      </c>
      <c r="F54" s="12">
        <v>1</v>
      </c>
      <c r="G54" s="12">
        <f t="shared" si="2"/>
        <v>5</v>
      </c>
      <c r="H54" s="12">
        <v>0</v>
      </c>
      <c r="I54" s="12">
        <v>0</v>
      </c>
      <c r="J54" s="12">
        <f t="shared" si="3"/>
        <v>24.11</v>
      </c>
      <c r="K54" s="63">
        <f>SUM(F54:F63)</f>
        <v>7</v>
      </c>
      <c r="L54" s="63">
        <f>_xlfn.RANK.EQ(K54,K4:K243,1)</f>
        <v>1</v>
      </c>
      <c r="M54" s="63">
        <f>SUM(J54:J63)</f>
        <v>333.87</v>
      </c>
      <c r="N54" s="63">
        <f>_xlfn.RANK.EQ(M54,M4:M243,1)</f>
        <v>2</v>
      </c>
      <c r="O54" s="69">
        <f>Q7/M54*100</f>
        <v>94.689549824782091</v>
      </c>
    </row>
    <row r="55" spans="1:15" x14ac:dyDescent="0.25">
      <c r="A55" s="67"/>
      <c r="B55" s="64"/>
      <c r="C55" s="21">
        <v>2</v>
      </c>
      <c r="D55" s="14">
        <v>27.98</v>
      </c>
      <c r="E55" s="14">
        <v>0</v>
      </c>
      <c r="F55" s="14">
        <v>0</v>
      </c>
      <c r="G55" s="14">
        <f t="shared" si="2"/>
        <v>0</v>
      </c>
      <c r="H55" s="50">
        <v>0</v>
      </c>
      <c r="I55" s="50">
        <v>0</v>
      </c>
      <c r="J55" s="14">
        <f t="shared" si="3"/>
        <v>27.98</v>
      </c>
      <c r="K55" s="64"/>
      <c r="L55" s="64"/>
      <c r="M55" s="64"/>
      <c r="N55" s="64"/>
      <c r="O55" s="70"/>
    </row>
    <row r="56" spans="1:15" x14ac:dyDescent="0.25">
      <c r="A56" s="67"/>
      <c r="B56" s="64"/>
      <c r="C56" s="21">
        <v>3</v>
      </c>
      <c r="D56" s="14">
        <v>32.44</v>
      </c>
      <c r="E56" s="14">
        <v>0</v>
      </c>
      <c r="F56" s="14">
        <v>0</v>
      </c>
      <c r="G56" s="14">
        <f t="shared" si="2"/>
        <v>0</v>
      </c>
      <c r="H56" s="50">
        <v>0</v>
      </c>
      <c r="I56" s="50">
        <v>0</v>
      </c>
      <c r="J56" s="14">
        <f t="shared" si="3"/>
        <v>32.44</v>
      </c>
      <c r="K56" s="64"/>
      <c r="L56" s="64"/>
      <c r="M56" s="64"/>
      <c r="N56" s="64"/>
      <c r="O56" s="70"/>
    </row>
    <row r="57" spans="1:15" x14ac:dyDescent="0.25">
      <c r="A57" s="67"/>
      <c r="B57" s="64"/>
      <c r="C57" s="21">
        <v>4</v>
      </c>
      <c r="D57" s="50">
        <v>34.270000000000003</v>
      </c>
      <c r="E57" s="50">
        <v>0</v>
      </c>
      <c r="F57" s="50">
        <v>1</v>
      </c>
      <c r="G57" s="14">
        <f t="shared" si="2"/>
        <v>5</v>
      </c>
      <c r="H57" s="50">
        <v>0</v>
      </c>
      <c r="I57" s="50">
        <v>0</v>
      </c>
      <c r="J57" s="14">
        <f t="shared" si="3"/>
        <v>39.270000000000003</v>
      </c>
      <c r="K57" s="64"/>
      <c r="L57" s="64"/>
      <c r="M57" s="64"/>
      <c r="N57" s="64"/>
      <c r="O57" s="70"/>
    </row>
    <row r="58" spans="1:15" x14ac:dyDescent="0.25">
      <c r="A58" s="67"/>
      <c r="B58" s="64"/>
      <c r="C58" s="21">
        <v>5</v>
      </c>
      <c r="D58" s="50">
        <v>28.57</v>
      </c>
      <c r="E58" s="50">
        <v>1</v>
      </c>
      <c r="F58" s="50">
        <v>0</v>
      </c>
      <c r="G58" s="14">
        <f t="shared" si="2"/>
        <v>0</v>
      </c>
      <c r="H58" s="50">
        <v>0</v>
      </c>
      <c r="I58" s="50">
        <v>0</v>
      </c>
      <c r="J58" s="14">
        <f t="shared" si="3"/>
        <v>18.57</v>
      </c>
      <c r="K58" s="64"/>
      <c r="L58" s="64"/>
      <c r="M58" s="64"/>
      <c r="N58" s="64"/>
      <c r="O58" s="70"/>
    </row>
    <row r="59" spans="1:15" x14ac:dyDescent="0.25">
      <c r="A59" s="67"/>
      <c r="B59" s="64"/>
      <c r="C59" s="21">
        <v>6</v>
      </c>
      <c r="D59" s="50">
        <v>38.39</v>
      </c>
      <c r="E59" s="50">
        <v>0</v>
      </c>
      <c r="F59" s="50">
        <v>0</v>
      </c>
      <c r="G59" s="14">
        <f t="shared" si="2"/>
        <v>0</v>
      </c>
      <c r="H59" s="50">
        <v>0</v>
      </c>
      <c r="I59" s="50">
        <v>0</v>
      </c>
      <c r="J59" s="14">
        <f t="shared" si="3"/>
        <v>38.39</v>
      </c>
      <c r="K59" s="64"/>
      <c r="L59" s="64"/>
      <c r="M59" s="64"/>
      <c r="N59" s="64"/>
      <c r="O59" s="70"/>
    </row>
    <row r="60" spans="1:15" x14ac:dyDescent="0.25">
      <c r="A60" s="67"/>
      <c r="B60" s="64"/>
      <c r="C60" s="21">
        <v>7</v>
      </c>
      <c r="D60" s="50">
        <v>38.65</v>
      </c>
      <c r="E60" s="50">
        <v>1</v>
      </c>
      <c r="F60" s="50">
        <v>0</v>
      </c>
      <c r="G60" s="14">
        <f t="shared" si="2"/>
        <v>0</v>
      </c>
      <c r="H60" s="50">
        <v>0</v>
      </c>
      <c r="I60" s="50">
        <v>0</v>
      </c>
      <c r="J60" s="14">
        <f t="shared" si="3"/>
        <v>28.65</v>
      </c>
      <c r="K60" s="64"/>
      <c r="L60" s="64"/>
      <c r="M60" s="64"/>
      <c r="N60" s="64"/>
      <c r="O60" s="70"/>
    </row>
    <row r="61" spans="1:15" x14ac:dyDescent="0.25">
      <c r="A61" s="67"/>
      <c r="B61" s="64"/>
      <c r="C61" s="21">
        <v>8</v>
      </c>
      <c r="D61" s="50">
        <v>36.08</v>
      </c>
      <c r="E61" s="50">
        <v>0</v>
      </c>
      <c r="F61" s="50">
        <v>2</v>
      </c>
      <c r="G61" s="14">
        <f t="shared" si="2"/>
        <v>10</v>
      </c>
      <c r="H61" s="50">
        <v>0</v>
      </c>
      <c r="I61" s="50">
        <v>0</v>
      </c>
      <c r="J61" s="14">
        <f t="shared" si="3"/>
        <v>46.08</v>
      </c>
      <c r="K61" s="64"/>
      <c r="L61" s="64"/>
      <c r="M61" s="64"/>
      <c r="N61" s="64"/>
      <c r="O61" s="70"/>
    </row>
    <row r="62" spans="1:15" x14ac:dyDescent="0.25">
      <c r="A62" s="67"/>
      <c r="B62" s="64"/>
      <c r="C62" s="21">
        <v>9</v>
      </c>
      <c r="D62" s="50">
        <v>28.28</v>
      </c>
      <c r="E62" s="50">
        <v>0</v>
      </c>
      <c r="F62" s="50">
        <v>1</v>
      </c>
      <c r="G62" s="14">
        <f t="shared" si="2"/>
        <v>5</v>
      </c>
      <c r="H62" s="50">
        <v>0</v>
      </c>
      <c r="I62" s="50">
        <v>0</v>
      </c>
      <c r="J62" s="14">
        <f t="shared" si="3"/>
        <v>33.28</v>
      </c>
      <c r="K62" s="64"/>
      <c r="L62" s="64"/>
      <c r="M62" s="64"/>
      <c r="N62" s="64"/>
      <c r="O62" s="70"/>
    </row>
    <row r="63" spans="1:15" x14ac:dyDescent="0.25">
      <c r="A63" s="68"/>
      <c r="B63" s="65"/>
      <c r="C63" s="22">
        <v>10</v>
      </c>
      <c r="D63" s="16">
        <v>35.1</v>
      </c>
      <c r="E63" s="16">
        <v>0</v>
      </c>
      <c r="F63" s="16">
        <v>2</v>
      </c>
      <c r="G63" s="16">
        <f t="shared" si="2"/>
        <v>10</v>
      </c>
      <c r="H63" s="16">
        <v>0</v>
      </c>
      <c r="I63" s="16">
        <v>0</v>
      </c>
      <c r="J63" s="16">
        <f t="shared" si="3"/>
        <v>45.1</v>
      </c>
      <c r="K63" s="65"/>
      <c r="L63" s="65"/>
      <c r="M63" s="65"/>
      <c r="N63" s="65"/>
      <c r="O63" s="71"/>
    </row>
    <row r="64" spans="1:15" x14ac:dyDescent="0.25">
      <c r="A64" s="66" t="s">
        <v>66</v>
      </c>
      <c r="B64" s="63" t="s">
        <v>67</v>
      </c>
      <c r="C64" s="20">
        <v>1</v>
      </c>
      <c r="D64" s="12">
        <v>48.3</v>
      </c>
      <c r="E64" s="12">
        <v>1</v>
      </c>
      <c r="F64" s="12">
        <v>2</v>
      </c>
      <c r="G64" s="12">
        <f t="shared" si="2"/>
        <v>10</v>
      </c>
      <c r="H64" s="12">
        <v>0</v>
      </c>
      <c r="I64" s="12">
        <v>0</v>
      </c>
      <c r="J64" s="12">
        <f t="shared" si="3"/>
        <v>48.3</v>
      </c>
      <c r="K64" s="63">
        <f>SUM(F64:F73)</f>
        <v>13</v>
      </c>
      <c r="L64" s="63">
        <f>_xlfn.RANK.EQ(K64,K4:K243,1)</f>
        <v>6</v>
      </c>
      <c r="M64" s="63">
        <f>SUM(J64:J73)</f>
        <v>650.78</v>
      </c>
      <c r="N64" s="63">
        <f>_xlfn.RANK.EQ(M64,M4:M243,1)</f>
        <v>21</v>
      </c>
      <c r="O64" s="69">
        <f>Q7/M64*100</f>
        <v>48.578628722456131</v>
      </c>
    </row>
    <row r="65" spans="1:15" x14ac:dyDescent="0.25">
      <c r="A65" s="67"/>
      <c r="B65" s="64"/>
      <c r="C65" s="21">
        <v>2</v>
      </c>
      <c r="D65" s="50">
        <v>51.86</v>
      </c>
      <c r="E65" s="50">
        <v>0</v>
      </c>
      <c r="F65" s="50">
        <v>1</v>
      </c>
      <c r="G65" s="14">
        <f t="shared" si="2"/>
        <v>5</v>
      </c>
      <c r="H65" s="50">
        <v>0</v>
      </c>
      <c r="I65" s="50">
        <v>0</v>
      </c>
      <c r="J65" s="14">
        <f t="shared" si="3"/>
        <v>56.86</v>
      </c>
      <c r="K65" s="64"/>
      <c r="L65" s="64"/>
      <c r="M65" s="64"/>
      <c r="N65" s="64"/>
      <c r="O65" s="70"/>
    </row>
    <row r="66" spans="1:15" x14ac:dyDescent="0.25">
      <c r="A66" s="67"/>
      <c r="B66" s="64"/>
      <c r="C66" s="21">
        <v>3</v>
      </c>
      <c r="D66" s="50">
        <v>57.43</v>
      </c>
      <c r="E66" s="50">
        <v>0</v>
      </c>
      <c r="F66" s="50">
        <v>1</v>
      </c>
      <c r="G66" s="14">
        <f t="shared" si="2"/>
        <v>5</v>
      </c>
      <c r="H66" s="50">
        <v>0</v>
      </c>
      <c r="I66" s="50">
        <v>0</v>
      </c>
      <c r="J66" s="14">
        <f t="shared" si="3"/>
        <v>62.43</v>
      </c>
      <c r="K66" s="64"/>
      <c r="L66" s="64"/>
      <c r="M66" s="64"/>
      <c r="N66" s="64"/>
      <c r="O66" s="70"/>
    </row>
    <row r="67" spans="1:15" x14ac:dyDescent="0.25">
      <c r="A67" s="67"/>
      <c r="B67" s="64"/>
      <c r="C67" s="21">
        <v>4</v>
      </c>
      <c r="D67" s="50">
        <v>43.65</v>
      </c>
      <c r="E67" s="50">
        <v>0</v>
      </c>
      <c r="F67" s="50">
        <v>2</v>
      </c>
      <c r="G67" s="14">
        <f t="shared" si="2"/>
        <v>10</v>
      </c>
      <c r="H67" s="50">
        <v>0</v>
      </c>
      <c r="I67" s="50">
        <v>0</v>
      </c>
      <c r="J67" s="14">
        <f t="shared" si="3"/>
        <v>53.65</v>
      </c>
      <c r="K67" s="64"/>
      <c r="L67" s="64"/>
      <c r="M67" s="64"/>
      <c r="N67" s="64"/>
      <c r="O67" s="70"/>
    </row>
    <row r="68" spans="1:15" x14ac:dyDescent="0.25">
      <c r="A68" s="67"/>
      <c r="B68" s="64"/>
      <c r="C68" s="21">
        <v>5</v>
      </c>
      <c r="D68" s="50">
        <v>67.37</v>
      </c>
      <c r="E68" s="50">
        <v>1</v>
      </c>
      <c r="F68" s="50">
        <v>0</v>
      </c>
      <c r="G68" s="14">
        <f t="shared" si="2"/>
        <v>0</v>
      </c>
      <c r="H68" s="50">
        <v>0</v>
      </c>
      <c r="I68" s="50">
        <v>0</v>
      </c>
      <c r="J68" s="14">
        <f t="shared" si="3"/>
        <v>57.370000000000005</v>
      </c>
      <c r="K68" s="64"/>
      <c r="L68" s="64"/>
      <c r="M68" s="64"/>
      <c r="N68" s="64"/>
      <c r="O68" s="70"/>
    </row>
    <row r="69" spans="1:15" x14ac:dyDescent="0.25">
      <c r="A69" s="67"/>
      <c r="B69" s="64"/>
      <c r="C69" s="21">
        <v>6</v>
      </c>
      <c r="D69" s="14">
        <v>72.400000000000006</v>
      </c>
      <c r="E69" s="14">
        <v>0</v>
      </c>
      <c r="F69" s="14">
        <v>1</v>
      </c>
      <c r="G69" s="14">
        <f t="shared" si="2"/>
        <v>5</v>
      </c>
      <c r="H69" s="50">
        <v>0</v>
      </c>
      <c r="I69" s="50">
        <v>0</v>
      </c>
      <c r="J69" s="14">
        <f t="shared" si="3"/>
        <v>77.400000000000006</v>
      </c>
      <c r="K69" s="64"/>
      <c r="L69" s="64"/>
      <c r="M69" s="64"/>
      <c r="N69" s="64"/>
      <c r="O69" s="70"/>
    </row>
    <row r="70" spans="1:15" x14ac:dyDescent="0.25">
      <c r="A70" s="67"/>
      <c r="B70" s="64"/>
      <c r="C70" s="21">
        <v>7</v>
      </c>
      <c r="D70" s="14">
        <v>72.55</v>
      </c>
      <c r="E70" s="14">
        <v>1</v>
      </c>
      <c r="F70" s="14">
        <v>1</v>
      </c>
      <c r="G70" s="14">
        <f t="shared" si="2"/>
        <v>5</v>
      </c>
      <c r="H70" s="50">
        <v>0</v>
      </c>
      <c r="I70" s="50">
        <v>0</v>
      </c>
      <c r="J70" s="14">
        <f t="shared" si="3"/>
        <v>67.55</v>
      </c>
      <c r="K70" s="64"/>
      <c r="L70" s="64"/>
      <c r="M70" s="64"/>
      <c r="N70" s="64"/>
      <c r="O70" s="70"/>
    </row>
    <row r="71" spans="1:15" x14ac:dyDescent="0.25">
      <c r="A71" s="67"/>
      <c r="B71" s="64"/>
      <c r="C71" s="21">
        <v>8</v>
      </c>
      <c r="D71" s="14">
        <v>80.75</v>
      </c>
      <c r="E71" s="14">
        <v>0</v>
      </c>
      <c r="F71" s="14">
        <v>3</v>
      </c>
      <c r="G71" s="14">
        <f t="shared" si="2"/>
        <v>15</v>
      </c>
      <c r="H71" s="50">
        <v>0</v>
      </c>
      <c r="I71" s="50">
        <v>0</v>
      </c>
      <c r="J71" s="14">
        <f t="shared" si="3"/>
        <v>95.75</v>
      </c>
      <c r="K71" s="64"/>
      <c r="L71" s="64"/>
      <c r="M71" s="64"/>
      <c r="N71" s="64"/>
      <c r="O71" s="70"/>
    </row>
    <row r="72" spans="1:15" x14ac:dyDescent="0.25">
      <c r="A72" s="67"/>
      <c r="B72" s="64"/>
      <c r="C72" s="21">
        <v>9</v>
      </c>
      <c r="D72" s="50">
        <v>46.1</v>
      </c>
      <c r="E72" s="50">
        <v>0</v>
      </c>
      <c r="F72" s="50">
        <v>1</v>
      </c>
      <c r="G72" s="14">
        <f t="shared" si="2"/>
        <v>5</v>
      </c>
      <c r="H72" s="50">
        <v>0</v>
      </c>
      <c r="I72" s="50">
        <v>0</v>
      </c>
      <c r="J72" s="14">
        <f t="shared" si="3"/>
        <v>51.1</v>
      </c>
      <c r="K72" s="64"/>
      <c r="L72" s="64"/>
      <c r="M72" s="64"/>
      <c r="N72" s="64"/>
      <c r="O72" s="70"/>
    </row>
    <row r="73" spans="1:15" x14ac:dyDescent="0.25">
      <c r="A73" s="68"/>
      <c r="B73" s="65"/>
      <c r="C73" s="22">
        <v>10</v>
      </c>
      <c r="D73" s="16">
        <v>65.37</v>
      </c>
      <c r="E73" s="16">
        <v>0</v>
      </c>
      <c r="F73" s="16">
        <v>1</v>
      </c>
      <c r="G73" s="16">
        <f t="shared" si="2"/>
        <v>5</v>
      </c>
      <c r="H73" s="16">
        <v>1</v>
      </c>
      <c r="I73" s="16">
        <v>0</v>
      </c>
      <c r="J73" s="16">
        <f t="shared" si="3"/>
        <v>80.37</v>
      </c>
      <c r="K73" s="65"/>
      <c r="L73" s="65"/>
      <c r="M73" s="65"/>
      <c r="N73" s="65"/>
      <c r="O73" s="71"/>
    </row>
    <row r="74" spans="1:15" x14ac:dyDescent="0.25">
      <c r="A74" s="66" t="s">
        <v>1</v>
      </c>
      <c r="B74" s="63" t="s">
        <v>68</v>
      </c>
      <c r="C74" s="20">
        <v>1</v>
      </c>
      <c r="D74" s="12">
        <v>35.5</v>
      </c>
      <c r="E74" s="12">
        <v>1</v>
      </c>
      <c r="F74" s="12">
        <v>0</v>
      </c>
      <c r="G74" s="12">
        <f t="shared" si="2"/>
        <v>0</v>
      </c>
      <c r="H74" s="12">
        <v>0</v>
      </c>
      <c r="I74" s="12">
        <v>0</v>
      </c>
      <c r="J74" s="12">
        <f t="shared" si="3"/>
        <v>25.5</v>
      </c>
      <c r="K74" s="63">
        <f>SUM(F74:F83)</f>
        <v>21</v>
      </c>
      <c r="L74" s="63">
        <f>_xlfn.RANK.EQ(K74,K4:K243,1)</f>
        <v>13</v>
      </c>
      <c r="M74" s="63">
        <f>SUM(J74:J83)</f>
        <v>507.92000000000007</v>
      </c>
      <c r="N74" s="63">
        <f>_xlfn.RANK.EQ(M74,M4:M243,1)</f>
        <v>12</v>
      </c>
      <c r="O74" s="69">
        <f>Q7/M74*100</f>
        <v>62.242085367774436</v>
      </c>
    </row>
    <row r="75" spans="1:15" x14ac:dyDescent="0.25">
      <c r="A75" s="67"/>
      <c r="B75" s="64"/>
      <c r="C75" s="21">
        <v>2</v>
      </c>
      <c r="D75" s="50">
        <v>33.39</v>
      </c>
      <c r="E75" s="50">
        <v>0</v>
      </c>
      <c r="F75" s="50">
        <v>2</v>
      </c>
      <c r="G75" s="14">
        <f t="shared" si="2"/>
        <v>10</v>
      </c>
      <c r="H75" s="50">
        <v>1</v>
      </c>
      <c r="I75" s="50">
        <v>0</v>
      </c>
      <c r="J75" s="14">
        <f t="shared" si="3"/>
        <v>53.39</v>
      </c>
      <c r="K75" s="64"/>
      <c r="L75" s="64"/>
      <c r="M75" s="64"/>
      <c r="N75" s="64"/>
      <c r="O75" s="70"/>
    </row>
    <row r="76" spans="1:15" x14ac:dyDescent="0.25">
      <c r="A76" s="67"/>
      <c r="B76" s="64"/>
      <c r="C76" s="21">
        <v>3</v>
      </c>
      <c r="D76" s="50">
        <v>35.49</v>
      </c>
      <c r="E76" s="50">
        <v>0</v>
      </c>
      <c r="F76" s="50">
        <v>3</v>
      </c>
      <c r="G76" s="14">
        <f t="shared" si="2"/>
        <v>15</v>
      </c>
      <c r="H76" s="50">
        <v>0</v>
      </c>
      <c r="I76" s="50">
        <v>0</v>
      </c>
      <c r="J76" s="14">
        <f t="shared" si="3"/>
        <v>50.49</v>
      </c>
      <c r="K76" s="64"/>
      <c r="L76" s="64"/>
      <c r="M76" s="64"/>
      <c r="N76" s="64"/>
      <c r="O76" s="70"/>
    </row>
    <row r="77" spans="1:15" x14ac:dyDescent="0.25">
      <c r="A77" s="67"/>
      <c r="B77" s="64"/>
      <c r="C77" s="21">
        <v>4</v>
      </c>
      <c r="D77" s="50">
        <v>27.21</v>
      </c>
      <c r="E77" s="50">
        <v>0</v>
      </c>
      <c r="F77" s="50">
        <v>0</v>
      </c>
      <c r="G77" s="14">
        <f t="shared" si="2"/>
        <v>0</v>
      </c>
      <c r="H77" s="50">
        <v>0</v>
      </c>
      <c r="I77" s="50">
        <v>0</v>
      </c>
      <c r="J77" s="14">
        <f t="shared" si="3"/>
        <v>27.21</v>
      </c>
      <c r="K77" s="64"/>
      <c r="L77" s="64"/>
      <c r="M77" s="64"/>
      <c r="N77" s="64"/>
      <c r="O77" s="70"/>
    </row>
    <row r="78" spans="1:15" x14ac:dyDescent="0.25">
      <c r="A78" s="67"/>
      <c r="B78" s="64"/>
      <c r="C78" s="21">
        <v>5</v>
      </c>
      <c r="D78" s="50">
        <v>38.31</v>
      </c>
      <c r="E78" s="50">
        <v>1</v>
      </c>
      <c r="F78" s="50">
        <v>1</v>
      </c>
      <c r="G78" s="14">
        <f t="shared" si="2"/>
        <v>5</v>
      </c>
      <c r="H78" s="50">
        <v>0</v>
      </c>
      <c r="I78" s="50">
        <v>0</v>
      </c>
      <c r="J78" s="14">
        <f t="shared" si="3"/>
        <v>33.31</v>
      </c>
      <c r="K78" s="64"/>
      <c r="L78" s="64"/>
      <c r="M78" s="64"/>
      <c r="N78" s="64"/>
      <c r="O78" s="70"/>
    </row>
    <row r="79" spans="1:15" x14ac:dyDescent="0.25">
      <c r="A79" s="67"/>
      <c r="B79" s="64"/>
      <c r="C79" s="21">
        <v>6</v>
      </c>
      <c r="D79" s="14">
        <v>48.5</v>
      </c>
      <c r="E79" s="14">
        <v>0</v>
      </c>
      <c r="F79" s="14">
        <v>3</v>
      </c>
      <c r="G79" s="14">
        <f t="shared" si="2"/>
        <v>15</v>
      </c>
      <c r="H79" s="50">
        <v>0</v>
      </c>
      <c r="I79" s="50">
        <v>0</v>
      </c>
      <c r="J79" s="14">
        <f t="shared" si="3"/>
        <v>63.5</v>
      </c>
      <c r="K79" s="64"/>
      <c r="L79" s="64"/>
      <c r="M79" s="64"/>
      <c r="N79" s="64"/>
      <c r="O79" s="70"/>
    </row>
    <row r="80" spans="1:15" x14ac:dyDescent="0.25">
      <c r="A80" s="67"/>
      <c r="B80" s="64"/>
      <c r="C80" s="21">
        <v>7</v>
      </c>
      <c r="D80" s="14">
        <v>35.58</v>
      </c>
      <c r="E80" s="14">
        <v>0</v>
      </c>
      <c r="F80" s="14">
        <v>1</v>
      </c>
      <c r="G80" s="14">
        <f t="shared" si="2"/>
        <v>5</v>
      </c>
      <c r="H80" s="50">
        <v>0</v>
      </c>
      <c r="I80" s="50">
        <v>0</v>
      </c>
      <c r="J80" s="14">
        <f t="shared" si="3"/>
        <v>40.58</v>
      </c>
      <c r="K80" s="64"/>
      <c r="L80" s="64"/>
      <c r="M80" s="64"/>
      <c r="N80" s="64"/>
      <c r="O80" s="70"/>
    </row>
    <row r="81" spans="1:15" x14ac:dyDescent="0.25">
      <c r="A81" s="67"/>
      <c r="B81" s="64"/>
      <c r="C81" s="21">
        <v>8</v>
      </c>
      <c r="D81" s="14">
        <v>48.47</v>
      </c>
      <c r="E81" s="14">
        <v>0</v>
      </c>
      <c r="F81" s="14">
        <v>6</v>
      </c>
      <c r="G81" s="14">
        <f t="shared" si="2"/>
        <v>30</v>
      </c>
      <c r="H81" s="50">
        <v>0</v>
      </c>
      <c r="I81" s="50">
        <v>0</v>
      </c>
      <c r="J81" s="14">
        <f t="shared" si="3"/>
        <v>78.47</v>
      </c>
      <c r="K81" s="64"/>
      <c r="L81" s="64"/>
      <c r="M81" s="64"/>
      <c r="N81" s="64"/>
      <c r="O81" s="70"/>
    </row>
    <row r="82" spans="1:15" x14ac:dyDescent="0.25">
      <c r="A82" s="67"/>
      <c r="B82" s="64"/>
      <c r="C82" s="21">
        <v>9</v>
      </c>
      <c r="D82" s="50">
        <v>29.57</v>
      </c>
      <c r="E82" s="50">
        <v>0</v>
      </c>
      <c r="F82" s="50">
        <v>3</v>
      </c>
      <c r="G82" s="14">
        <f t="shared" si="2"/>
        <v>15</v>
      </c>
      <c r="H82" s="50">
        <v>0</v>
      </c>
      <c r="I82" s="50">
        <v>0</v>
      </c>
      <c r="J82" s="14">
        <f t="shared" si="3"/>
        <v>44.57</v>
      </c>
      <c r="K82" s="64"/>
      <c r="L82" s="64"/>
      <c r="M82" s="64"/>
      <c r="N82" s="64"/>
      <c r="O82" s="70"/>
    </row>
    <row r="83" spans="1:15" x14ac:dyDescent="0.25">
      <c r="A83" s="68"/>
      <c r="B83" s="65"/>
      <c r="C83" s="22">
        <v>10</v>
      </c>
      <c r="D83" s="16">
        <v>80.900000000000006</v>
      </c>
      <c r="E83" s="16">
        <v>0</v>
      </c>
      <c r="F83" s="16">
        <v>2</v>
      </c>
      <c r="G83" s="16">
        <f t="shared" si="2"/>
        <v>10</v>
      </c>
      <c r="H83" s="16">
        <v>0</v>
      </c>
      <c r="I83" s="16">
        <v>0</v>
      </c>
      <c r="J83" s="16">
        <f t="shared" si="3"/>
        <v>90.9</v>
      </c>
      <c r="K83" s="65"/>
      <c r="L83" s="65"/>
      <c r="M83" s="65"/>
      <c r="N83" s="65"/>
      <c r="O83" s="71"/>
    </row>
    <row r="84" spans="1:15" x14ac:dyDescent="0.25">
      <c r="A84" s="66" t="s">
        <v>1</v>
      </c>
      <c r="B84" s="63" t="s">
        <v>69</v>
      </c>
      <c r="C84" s="20">
        <v>1</v>
      </c>
      <c r="D84" s="12">
        <v>28.86</v>
      </c>
      <c r="E84" s="12">
        <v>1</v>
      </c>
      <c r="F84" s="12">
        <v>0</v>
      </c>
      <c r="G84" s="12">
        <f t="shared" si="2"/>
        <v>0</v>
      </c>
      <c r="H84" s="12">
        <v>0</v>
      </c>
      <c r="I84" s="12">
        <v>0</v>
      </c>
      <c r="J84" s="12">
        <f t="shared" si="3"/>
        <v>18.86</v>
      </c>
      <c r="K84" s="63">
        <f>SUM(F84:F93)</f>
        <v>9</v>
      </c>
      <c r="L84" s="63">
        <f>_xlfn.RANK.EQ(K84,K4:K243,1)</f>
        <v>2</v>
      </c>
      <c r="M84" s="63">
        <f>SUM(J84:J93)</f>
        <v>389.63</v>
      </c>
      <c r="N84" s="63">
        <f>_xlfn.RANK.EQ(M84,M4:M243,1)</f>
        <v>4</v>
      </c>
      <c r="O84" s="69">
        <f>Q7/M84*100</f>
        <v>81.138516028026586</v>
      </c>
    </row>
    <row r="85" spans="1:15" x14ac:dyDescent="0.25">
      <c r="A85" s="67"/>
      <c r="B85" s="64"/>
      <c r="C85" s="21">
        <v>2</v>
      </c>
      <c r="D85" s="50">
        <v>31.51</v>
      </c>
      <c r="E85" s="50">
        <v>0</v>
      </c>
      <c r="F85" s="50">
        <v>1</v>
      </c>
      <c r="G85" s="14">
        <f t="shared" si="2"/>
        <v>5</v>
      </c>
      <c r="H85" s="50">
        <v>0</v>
      </c>
      <c r="I85" s="50">
        <v>0</v>
      </c>
      <c r="J85" s="14">
        <f t="shared" si="3"/>
        <v>36.510000000000005</v>
      </c>
      <c r="K85" s="64"/>
      <c r="L85" s="64"/>
      <c r="M85" s="64"/>
      <c r="N85" s="64"/>
      <c r="O85" s="70"/>
    </row>
    <row r="86" spans="1:15" x14ac:dyDescent="0.25">
      <c r="A86" s="67"/>
      <c r="B86" s="64"/>
      <c r="C86" s="21">
        <v>3</v>
      </c>
      <c r="D86" s="50">
        <v>40.03</v>
      </c>
      <c r="E86" s="50">
        <v>0</v>
      </c>
      <c r="F86" s="50">
        <v>0</v>
      </c>
      <c r="G86" s="14">
        <f t="shared" si="2"/>
        <v>0</v>
      </c>
      <c r="H86" s="50">
        <v>0</v>
      </c>
      <c r="I86" s="50">
        <v>0</v>
      </c>
      <c r="J86" s="14">
        <f t="shared" si="3"/>
        <v>40.03</v>
      </c>
      <c r="K86" s="64"/>
      <c r="L86" s="64"/>
      <c r="M86" s="64"/>
      <c r="N86" s="64"/>
      <c r="O86" s="70"/>
    </row>
    <row r="87" spans="1:15" x14ac:dyDescent="0.25">
      <c r="A87" s="67"/>
      <c r="B87" s="64"/>
      <c r="C87" s="21">
        <v>4</v>
      </c>
      <c r="D87" s="50">
        <v>30.03</v>
      </c>
      <c r="E87" s="50">
        <v>0</v>
      </c>
      <c r="F87" s="50">
        <v>0</v>
      </c>
      <c r="G87" s="14">
        <f t="shared" si="2"/>
        <v>0</v>
      </c>
      <c r="H87" s="50">
        <v>1</v>
      </c>
      <c r="I87" s="50">
        <v>0</v>
      </c>
      <c r="J87" s="14">
        <f t="shared" si="3"/>
        <v>40.03</v>
      </c>
      <c r="K87" s="64"/>
      <c r="L87" s="64"/>
      <c r="M87" s="64"/>
      <c r="N87" s="64"/>
      <c r="O87" s="70"/>
    </row>
    <row r="88" spans="1:15" x14ac:dyDescent="0.25">
      <c r="A88" s="67"/>
      <c r="B88" s="64"/>
      <c r="C88" s="21">
        <v>5</v>
      </c>
      <c r="D88" s="50">
        <v>33.56</v>
      </c>
      <c r="E88" s="50">
        <v>1</v>
      </c>
      <c r="F88" s="50">
        <v>0</v>
      </c>
      <c r="G88" s="14">
        <f t="shared" si="2"/>
        <v>0</v>
      </c>
      <c r="H88" s="50">
        <v>0</v>
      </c>
      <c r="I88" s="50">
        <v>0</v>
      </c>
      <c r="J88" s="14">
        <f t="shared" si="3"/>
        <v>23.560000000000002</v>
      </c>
      <c r="K88" s="64"/>
      <c r="L88" s="64"/>
      <c r="M88" s="64"/>
      <c r="N88" s="64"/>
      <c r="O88" s="70"/>
    </row>
    <row r="89" spans="1:15" x14ac:dyDescent="0.25">
      <c r="A89" s="67"/>
      <c r="B89" s="64"/>
      <c r="C89" s="21">
        <v>6</v>
      </c>
      <c r="D89" s="14">
        <v>51.75</v>
      </c>
      <c r="E89" s="14">
        <v>1</v>
      </c>
      <c r="F89" s="14">
        <v>1</v>
      </c>
      <c r="G89" s="14">
        <f t="shared" si="2"/>
        <v>5</v>
      </c>
      <c r="H89" s="50">
        <v>1</v>
      </c>
      <c r="I89" s="50">
        <v>0</v>
      </c>
      <c r="J89" s="14">
        <f t="shared" si="3"/>
        <v>56.75</v>
      </c>
      <c r="K89" s="64"/>
      <c r="L89" s="64"/>
      <c r="M89" s="64"/>
      <c r="N89" s="64"/>
      <c r="O89" s="70"/>
    </row>
    <row r="90" spans="1:15" x14ac:dyDescent="0.25">
      <c r="A90" s="67"/>
      <c r="B90" s="64"/>
      <c r="C90" s="21">
        <v>7</v>
      </c>
      <c r="D90" s="14">
        <v>38.46</v>
      </c>
      <c r="E90" s="14">
        <v>1</v>
      </c>
      <c r="F90" s="14">
        <v>1</v>
      </c>
      <c r="G90" s="14">
        <f t="shared" si="2"/>
        <v>5</v>
      </c>
      <c r="H90" s="50">
        <v>0</v>
      </c>
      <c r="I90" s="50">
        <v>0</v>
      </c>
      <c r="J90" s="14">
        <f t="shared" si="3"/>
        <v>33.46</v>
      </c>
      <c r="K90" s="64"/>
      <c r="L90" s="64"/>
      <c r="M90" s="64"/>
      <c r="N90" s="64"/>
      <c r="O90" s="70"/>
    </row>
    <row r="91" spans="1:15" x14ac:dyDescent="0.25">
      <c r="A91" s="67"/>
      <c r="B91" s="64"/>
      <c r="C91" s="21">
        <v>8</v>
      </c>
      <c r="D91" s="14">
        <v>40.43</v>
      </c>
      <c r="E91" s="14">
        <v>0</v>
      </c>
      <c r="F91" s="14">
        <v>3</v>
      </c>
      <c r="G91" s="14">
        <f t="shared" si="2"/>
        <v>15</v>
      </c>
      <c r="H91" s="50">
        <v>0</v>
      </c>
      <c r="I91" s="50">
        <v>0</v>
      </c>
      <c r="J91" s="14">
        <f t="shared" si="3"/>
        <v>55.43</v>
      </c>
      <c r="K91" s="64"/>
      <c r="L91" s="64"/>
      <c r="M91" s="64"/>
      <c r="N91" s="64"/>
      <c r="O91" s="70"/>
    </row>
    <row r="92" spans="1:15" x14ac:dyDescent="0.25">
      <c r="A92" s="67"/>
      <c r="B92" s="64"/>
      <c r="C92" s="21">
        <v>9</v>
      </c>
      <c r="D92" s="50">
        <v>29.27</v>
      </c>
      <c r="E92" s="50">
        <v>0</v>
      </c>
      <c r="F92" s="50">
        <v>1</v>
      </c>
      <c r="G92" s="14">
        <f t="shared" si="2"/>
        <v>5</v>
      </c>
      <c r="H92" s="50">
        <v>0</v>
      </c>
      <c r="I92" s="50">
        <v>0</v>
      </c>
      <c r="J92" s="14">
        <f t="shared" si="3"/>
        <v>34.269999999999996</v>
      </c>
      <c r="K92" s="64"/>
      <c r="L92" s="64"/>
      <c r="M92" s="64"/>
      <c r="N92" s="64"/>
      <c r="O92" s="70"/>
    </row>
    <row r="93" spans="1:15" x14ac:dyDescent="0.25">
      <c r="A93" s="68"/>
      <c r="B93" s="65"/>
      <c r="C93" s="22">
        <v>10</v>
      </c>
      <c r="D93" s="16">
        <v>40.729999999999997</v>
      </c>
      <c r="E93" s="16">
        <v>0</v>
      </c>
      <c r="F93" s="16">
        <v>2</v>
      </c>
      <c r="G93" s="16">
        <f t="shared" si="2"/>
        <v>10</v>
      </c>
      <c r="H93" s="16">
        <v>0</v>
      </c>
      <c r="I93" s="16">
        <v>0</v>
      </c>
      <c r="J93" s="16">
        <f t="shared" si="3"/>
        <v>50.73</v>
      </c>
      <c r="K93" s="65"/>
      <c r="L93" s="65"/>
      <c r="M93" s="65"/>
      <c r="N93" s="65"/>
      <c r="O93" s="71"/>
    </row>
    <row r="94" spans="1:15" x14ac:dyDescent="0.25">
      <c r="A94" s="66" t="s">
        <v>1</v>
      </c>
      <c r="B94" s="63" t="s">
        <v>72</v>
      </c>
      <c r="C94" s="20">
        <v>1</v>
      </c>
      <c r="D94" s="12">
        <v>30.76</v>
      </c>
      <c r="E94" s="12">
        <v>1</v>
      </c>
      <c r="F94" s="12">
        <v>2</v>
      </c>
      <c r="G94" s="12">
        <f t="shared" ref="G94:G123" si="4">PRODUCT(F94*5)</f>
        <v>10</v>
      </c>
      <c r="H94" s="12">
        <v>0</v>
      </c>
      <c r="I94" s="12">
        <v>0</v>
      </c>
      <c r="J94" s="12">
        <f t="shared" ref="J94:J123" si="5">SUM(D94,G94,H94*10,I94*10)-(E94*10)</f>
        <v>30.760000000000005</v>
      </c>
      <c r="K94" s="63">
        <f>SUM(F94:F103)</f>
        <v>19</v>
      </c>
      <c r="L94" s="63">
        <f>_xlfn.RANK.EQ(K94,K4:K243,1)</f>
        <v>11</v>
      </c>
      <c r="M94" s="63">
        <f>SUM(J94:J103)</f>
        <v>480.46000000000004</v>
      </c>
      <c r="N94" s="63">
        <f>_xlfn.RANK.EQ(M94,M4:M243,1)</f>
        <v>10</v>
      </c>
      <c r="O94" s="69">
        <f>Q7/M94*100</f>
        <v>65.799442201223826</v>
      </c>
    </row>
    <row r="95" spans="1:15" x14ac:dyDescent="0.25">
      <c r="A95" s="67"/>
      <c r="B95" s="64"/>
      <c r="C95" s="21">
        <v>2</v>
      </c>
      <c r="D95" s="14">
        <v>32.89</v>
      </c>
      <c r="E95" s="14">
        <v>0</v>
      </c>
      <c r="F95" s="14">
        <v>1</v>
      </c>
      <c r="G95" s="14">
        <f t="shared" si="4"/>
        <v>5</v>
      </c>
      <c r="H95" s="50">
        <v>1</v>
      </c>
      <c r="I95" s="50">
        <v>0</v>
      </c>
      <c r="J95" s="14">
        <f t="shared" si="5"/>
        <v>47.89</v>
      </c>
      <c r="K95" s="64"/>
      <c r="L95" s="64"/>
      <c r="M95" s="64"/>
      <c r="N95" s="64"/>
      <c r="O95" s="70"/>
    </row>
    <row r="96" spans="1:15" x14ac:dyDescent="0.25">
      <c r="A96" s="67"/>
      <c r="B96" s="64"/>
      <c r="C96" s="21">
        <v>3</v>
      </c>
      <c r="D96" s="14">
        <v>49.49</v>
      </c>
      <c r="E96" s="14">
        <v>0</v>
      </c>
      <c r="F96" s="14">
        <v>1</v>
      </c>
      <c r="G96" s="14">
        <f t="shared" si="4"/>
        <v>5</v>
      </c>
      <c r="H96" s="50">
        <v>1</v>
      </c>
      <c r="I96" s="50">
        <v>0</v>
      </c>
      <c r="J96" s="14">
        <f t="shared" si="5"/>
        <v>64.490000000000009</v>
      </c>
      <c r="K96" s="64"/>
      <c r="L96" s="64"/>
      <c r="M96" s="64"/>
      <c r="N96" s="64"/>
      <c r="O96" s="70"/>
    </row>
    <row r="97" spans="1:15" x14ac:dyDescent="0.25">
      <c r="A97" s="67"/>
      <c r="B97" s="64"/>
      <c r="C97" s="21">
        <v>4</v>
      </c>
      <c r="D97" s="50">
        <v>33.76</v>
      </c>
      <c r="E97" s="50">
        <v>0</v>
      </c>
      <c r="F97" s="50">
        <v>3</v>
      </c>
      <c r="G97" s="14">
        <f t="shared" si="4"/>
        <v>15</v>
      </c>
      <c r="H97" s="50">
        <v>0</v>
      </c>
      <c r="I97" s="50">
        <v>0</v>
      </c>
      <c r="J97" s="14">
        <f t="shared" si="5"/>
        <v>48.76</v>
      </c>
      <c r="K97" s="64"/>
      <c r="L97" s="64"/>
      <c r="M97" s="64"/>
      <c r="N97" s="64"/>
      <c r="O97" s="70"/>
    </row>
    <row r="98" spans="1:15" x14ac:dyDescent="0.25">
      <c r="A98" s="67"/>
      <c r="B98" s="64"/>
      <c r="C98" s="21">
        <v>5</v>
      </c>
      <c r="D98" s="50">
        <v>45.69</v>
      </c>
      <c r="E98" s="50">
        <v>1</v>
      </c>
      <c r="F98" s="50">
        <v>5</v>
      </c>
      <c r="G98" s="14">
        <f t="shared" si="4"/>
        <v>25</v>
      </c>
      <c r="H98" s="50">
        <v>0</v>
      </c>
      <c r="I98" s="50">
        <v>0</v>
      </c>
      <c r="J98" s="14">
        <f t="shared" si="5"/>
        <v>60.69</v>
      </c>
      <c r="K98" s="64"/>
      <c r="L98" s="64"/>
      <c r="M98" s="64"/>
      <c r="N98" s="64"/>
      <c r="O98" s="70"/>
    </row>
    <row r="99" spans="1:15" x14ac:dyDescent="0.25">
      <c r="A99" s="67"/>
      <c r="B99" s="64"/>
      <c r="C99" s="21">
        <v>6</v>
      </c>
      <c r="D99" s="50">
        <v>42.52</v>
      </c>
      <c r="E99" s="50">
        <v>0</v>
      </c>
      <c r="F99" s="50">
        <v>2</v>
      </c>
      <c r="G99" s="14">
        <f t="shared" si="4"/>
        <v>10</v>
      </c>
      <c r="H99" s="50">
        <v>0</v>
      </c>
      <c r="I99" s="50">
        <v>0</v>
      </c>
      <c r="J99" s="14">
        <f t="shared" si="5"/>
        <v>52.52</v>
      </c>
      <c r="K99" s="64"/>
      <c r="L99" s="64"/>
      <c r="M99" s="64"/>
      <c r="N99" s="64"/>
      <c r="O99" s="70"/>
    </row>
    <row r="100" spans="1:15" x14ac:dyDescent="0.25">
      <c r="A100" s="67"/>
      <c r="B100" s="64"/>
      <c r="C100" s="21">
        <v>7</v>
      </c>
      <c r="D100" s="50">
        <v>40.869999999999997</v>
      </c>
      <c r="E100" s="50">
        <v>1</v>
      </c>
      <c r="F100" s="50">
        <v>1</v>
      </c>
      <c r="G100" s="14">
        <f t="shared" si="4"/>
        <v>5</v>
      </c>
      <c r="H100" s="50">
        <v>0</v>
      </c>
      <c r="I100" s="50">
        <v>0</v>
      </c>
      <c r="J100" s="14">
        <f t="shared" si="5"/>
        <v>35.869999999999997</v>
      </c>
      <c r="K100" s="64"/>
      <c r="L100" s="64"/>
      <c r="M100" s="64"/>
      <c r="N100" s="64"/>
      <c r="O100" s="70"/>
    </row>
    <row r="101" spans="1:15" x14ac:dyDescent="0.25">
      <c r="A101" s="67"/>
      <c r="B101" s="64"/>
      <c r="C101" s="21">
        <v>8</v>
      </c>
      <c r="D101" s="50">
        <v>46.65</v>
      </c>
      <c r="E101" s="50">
        <v>0</v>
      </c>
      <c r="F101" s="50">
        <v>2</v>
      </c>
      <c r="G101" s="14">
        <f t="shared" si="4"/>
        <v>10</v>
      </c>
      <c r="H101" s="50">
        <v>0</v>
      </c>
      <c r="I101" s="50">
        <v>0</v>
      </c>
      <c r="J101" s="14">
        <f t="shared" si="5"/>
        <v>56.65</v>
      </c>
      <c r="K101" s="64"/>
      <c r="L101" s="64"/>
      <c r="M101" s="64"/>
      <c r="N101" s="64"/>
      <c r="O101" s="70"/>
    </row>
    <row r="102" spans="1:15" x14ac:dyDescent="0.25">
      <c r="A102" s="67"/>
      <c r="B102" s="64"/>
      <c r="C102" s="21">
        <v>9</v>
      </c>
      <c r="D102" s="50">
        <v>32.86</v>
      </c>
      <c r="E102" s="50">
        <v>1</v>
      </c>
      <c r="F102" s="50">
        <v>1</v>
      </c>
      <c r="G102" s="14">
        <f t="shared" si="4"/>
        <v>5</v>
      </c>
      <c r="H102" s="50">
        <v>0</v>
      </c>
      <c r="I102" s="50">
        <v>0</v>
      </c>
      <c r="J102" s="14">
        <f t="shared" si="5"/>
        <v>27.86</v>
      </c>
      <c r="K102" s="64"/>
      <c r="L102" s="64"/>
      <c r="M102" s="64"/>
      <c r="N102" s="64"/>
      <c r="O102" s="70"/>
    </row>
    <row r="103" spans="1:15" x14ac:dyDescent="0.25">
      <c r="A103" s="68"/>
      <c r="B103" s="65"/>
      <c r="C103" s="22">
        <v>10</v>
      </c>
      <c r="D103" s="16">
        <v>49.97</v>
      </c>
      <c r="E103" s="16">
        <v>0</v>
      </c>
      <c r="F103" s="16">
        <v>1</v>
      </c>
      <c r="G103" s="16">
        <f t="shared" si="4"/>
        <v>5</v>
      </c>
      <c r="H103" s="16">
        <v>0</v>
      </c>
      <c r="I103" s="16">
        <v>0</v>
      </c>
      <c r="J103" s="16">
        <f t="shared" si="5"/>
        <v>54.97</v>
      </c>
      <c r="K103" s="65"/>
      <c r="L103" s="65"/>
      <c r="M103" s="65"/>
      <c r="N103" s="65"/>
      <c r="O103" s="71"/>
    </row>
    <row r="104" spans="1:15" x14ac:dyDescent="0.25">
      <c r="A104" s="66" t="s">
        <v>22</v>
      </c>
      <c r="B104" s="63" t="s">
        <v>74</v>
      </c>
      <c r="C104" s="20">
        <v>1</v>
      </c>
      <c r="D104" s="12">
        <v>26.44</v>
      </c>
      <c r="E104" s="12">
        <v>0</v>
      </c>
      <c r="F104" s="12">
        <v>0</v>
      </c>
      <c r="G104" s="12">
        <f t="shared" si="4"/>
        <v>0</v>
      </c>
      <c r="H104" s="12">
        <v>0</v>
      </c>
      <c r="I104" s="12">
        <v>0</v>
      </c>
      <c r="J104" s="12">
        <f t="shared" si="5"/>
        <v>26.44</v>
      </c>
      <c r="K104" s="63">
        <f>SUM(F104:F113)</f>
        <v>33</v>
      </c>
      <c r="L104" s="63">
        <f>_xlfn.RANK.EQ(K104,K4:K243,1)</f>
        <v>19</v>
      </c>
      <c r="M104" s="63">
        <f>SUM(J104:J113)</f>
        <v>490.33</v>
      </c>
      <c r="N104" s="63">
        <f>_xlfn.RANK.EQ(M104,M4:M243,1)</f>
        <v>11</v>
      </c>
      <c r="O104" s="69">
        <f>Q7/M104*100</f>
        <v>64.474945444904449</v>
      </c>
    </row>
    <row r="105" spans="1:15" x14ac:dyDescent="0.25">
      <c r="A105" s="67"/>
      <c r="B105" s="64"/>
      <c r="C105" s="21">
        <v>2</v>
      </c>
      <c r="D105" s="50">
        <v>32.18</v>
      </c>
      <c r="E105" s="50">
        <v>0</v>
      </c>
      <c r="F105" s="50">
        <v>2</v>
      </c>
      <c r="G105" s="14">
        <f t="shared" si="4"/>
        <v>10</v>
      </c>
      <c r="H105" s="50">
        <v>0</v>
      </c>
      <c r="I105" s="50">
        <v>0</v>
      </c>
      <c r="J105" s="14">
        <f t="shared" si="5"/>
        <v>42.18</v>
      </c>
      <c r="K105" s="64"/>
      <c r="L105" s="64"/>
      <c r="M105" s="64"/>
      <c r="N105" s="64"/>
      <c r="O105" s="70"/>
    </row>
    <row r="106" spans="1:15" x14ac:dyDescent="0.25">
      <c r="A106" s="67"/>
      <c r="B106" s="64"/>
      <c r="C106" s="21">
        <v>3</v>
      </c>
      <c r="D106" s="50">
        <v>34.450000000000003</v>
      </c>
      <c r="E106" s="50">
        <v>0</v>
      </c>
      <c r="F106" s="50">
        <v>5</v>
      </c>
      <c r="G106" s="14">
        <f t="shared" si="4"/>
        <v>25</v>
      </c>
      <c r="H106" s="50">
        <v>0</v>
      </c>
      <c r="I106" s="50">
        <v>0</v>
      </c>
      <c r="J106" s="14">
        <f t="shared" si="5"/>
        <v>59.45</v>
      </c>
      <c r="K106" s="64"/>
      <c r="L106" s="64"/>
      <c r="M106" s="64"/>
      <c r="N106" s="64"/>
      <c r="O106" s="70"/>
    </row>
    <row r="107" spans="1:15" x14ac:dyDescent="0.25">
      <c r="A107" s="67"/>
      <c r="B107" s="64"/>
      <c r="C107" s="21">
        <v>4</v>
      </c>
      <c r="D107" s="50">
        <v>28.99</v>
      </c>
      <c r="E107" s="50">
        <v>0</v>
      </c>
      <c r="F107" s="50">
        <v>0</v>
      </c>
      <c r="G107" s="14">
        <f t="shared" si="4"/>
        <v>0</v>
      </c>
      <c r="H107" s="50">
        <v>0</v>
      </c>
      <c r="I107" s="50">
        <v>0</v>
      </c>
      <c r="J107" s="14">
        <f t="shared" si="5"/>
        <v>28.99</v>
      </c>
      <c r="K107" s="64"/>
      <c r="L107" s="64"/>
      <c r="M107" s="64"/>
      <c r="N107" s="64"/>
      <c r="O107" s="70"/>
    </row>
    <row r="108" spans="1:15" x14ac:dyDescent="0.25">
      <c r="A108" s="67"/>
      <c r="B108" s="64"/>
      <c r="C108" s="21">
        <v>5</v>
      </c>
      <c r="D108" s="50">
        <v>41.89</v>
      </c>
      <c r="E108" s="50">
        <v>1</v>
      </c>
      <c r="F108" s="50">
        <v>4</v>
      </c>
      <c r="G108" s="14">
        <f t="shared" si="4"/>
        <v>20</v>
      </c>
      <c r="H108" s="50">
        <v>0</v>
      </c>
      <c r="I108" s="50">
        <v>0</v>
      </c>
      <c r="J108" s="14">
        <f t="shared" si="5"/>
        <v>51.89</v>
      </c>
      <c r="K108" s="64"/>
      <c r="L108" s="64"/>
      <c r="M108" s="64"/>
      <c r="N108" s="64"/>
      <c r="O108" s="70"/>
    </row>
    <row r="109" spans="1:15" x14ac:dyDescent="0.25">
      <c r="A109" s="67"/>
      <c r="B109" s="64"/>
      <c r="C109" s="21">
        <v>6</v>
      </c>
      <c r="D109" s="14">
        <v>50.12</v>
      </c>
      <c r="E109" s="14">
        <v>1</v>
      </c>
      <c r="F109" s="14">
        <v>6</v>
      </c>
      <c r="G109" s="14">
        <f t="shared" si="4"/>
        <v>30</v>
      </c>
      <c r="H109" s="50">
        <v>0</v>
      </c>
      <c r="I109" s="50">
        <v>0</v>
      </c>
      <c r="J109" s="14">
        <f t="shared" si="5"/>
        <v>70.12</v>
      </c>
      <c r="K109" s="64"/>
      <c r="L109" s="64"/>
      <c r="M109" s="64"/>
      <c r="N109" s="64"/>
      <c r="O109" s="70"/>
    </row>
    <row r="110" spans="1:15" x14ac:dyDescent="0.25">
      <c r="A110" s="67"/>
      <c r="B110" s="64"/>
      <c r="C110" s="21">
        <v>7</v>
      </c>
      <c r="D110" s="14">
        <v>36.880000000000003</v>
      </c>
      <c r="E110" s="14">
        <v>1</v>
      </c>
      <c r="F110" s="14">
        <v>2</v>
      </c>
      <c r="G110" s="14">
        <f t="shared" si="4"/>
        <v>10</v>
      </c>
      <c r="H110" s="50">
        <v>0</v>
      </c>
      <c r="I110" s="50">
        <v>0</v>
      </c>
      <c r="J110" s="14">
        <f t="shared" si="5"/>
        <v>36.880000000000003</v>
      </c>
      <c r="K110" s="64"/>
      <c r="L110" s="64"/>
      <c r="M110" s="64"/>
      <c r="N110" s="64"/>
      <c r="O110" s="70"/>
    </row>
    <row r="111" spans="1:15" x14ac:dyDescent="0.25">
      <c r="A111" s="67"/>
      <c r="B111" s="64"/>
      <c r="C111" s="21">
        <v>8</v>
      </c>
      <c r="D111" s="14">
        <v>40.61</v>
      </c>
      <c r="E111" s="14">
        <v>0</v>
      </c>
      <c r="F111" s="14">
        <v>4</v>
      </c>
      <c r="G111" s="14">
        <f t="shared" si="4"/>
        <v>20</v>
      </c>
      <c r="H111" s="50">
        <v>0</v>
      </c>
      <c r="I111" s="50">
        <v>0</v>
      </c>
      <c r="J111" s="14">
        <f>SUM(D111,G111,H111*10,I111*10)-(E111*10)</f>
        <v>60.61</v>
      </c>
      <c r="K111" s="64"/>
      <c r="L111" s="64"/>
      <c r="M111" s="64"/>
      <c r="N111" s="64"/>
      <c r="O111" s="70"/>
    </row>
    <row r="112" spans="1:15" x14ac:dyDescent="0.25">
      <c r="A112" s="67"/>
      <c r="B112" s="64"/>
      <c r="C112" s="21">
        <v>9</v>
      </c>
      <c r="D112" s="50">
        <v>30.4</v>
      </c>
      <c r="E112" s="50">
        <v>1</v>
      </c>
      <c r="F112" s="50">
        <v>5</v>
      </c>
      <c r="G112" s="14">
        <f t="shared" si="4"/>
        <v>25</v>
      </c>
      <c r="H112" s="50">
        <v>0</v>
      </c>
      <c r="I112" s="50">
        <v>0</v>
      </c>
      <c r="J112" s="14">
        <f t="shared" si="5"/>
        <v>45.4</v>
      </c>
      <c r="K112" s="64"/>
      <c r="L112" s="64"/>
      <c r="M112" s="64"/>
      <c r="N112" s="64"/>
      <c r="O112" s="70"/>
    </row>
    <row r="113" spans="1:15" x14ac:dyDescent="0.25">
      <c r="A113" s="68"/>
      <c r="B113" s="65"/>
      <c r="C113" s="22">
        <v>10</v>
      </c>
      <c r="D113" s="16">
        <v>43.37</v>
      </c>
      <c r="E113" s="16">
        <v>0</v>
      </c>
      <c r="F113" s="16">
        <v>5</v>
      </c>
      <c r="G113" s="16">
        <f t="shared" si="4"/>
        <v>25</v>
      </c>
      <c r="H113" s="16">
        <v>0</v>
      </c>
      <c r="I113" s="16">
        <v>0</v>
      </c>
      <c r="J113" s="16">
        <f t="shared" si="5"/>
        <v>68.37</v>
      </c>
      <c r="K113" s="65"/>
      <c r="L113" s="65"/>
      <c r="M113" s="65"/>
      <c r="N113" s="65"/>
      <c r="O113" s="71"/>
    </row>
    <row r="114" spans="1:15" x14ac:dyDescent="0.25">
      <c r="A114" s="66" t="s">
        <v>1</v>
      </c>
      <c r="B114" s="63" t="s">
        <v>75</v>
      </c>
      <c r="C114" s="20">
        <v>1</v>
      </c>
      <c r="D114" s="12">
        <v>38.79</v>
      </c>
      <c r="E114" s="12">
        <v>1</v>
      </c>
      <c r="F114" s="12">
        <v>1</v>
      </c>
      <c r="G114" s="12">
        <f t="shared" si="4"/>
        <v>5</v>
      </c>
      <c r="H114" s="12">
        <v>0</v>
      </c>
      <c r="I114" s="12">
        <v>0</v>
      </c>
      <c r="J114" s="12">
        <f t="shared" si="5"/>
        <v>33.79</v>
      </c>
      <c r="K114" s="63">
        <f>SUM(F114:F123)</f>
        <v>9</v>
      </c>
      <c r="L114" s="63">
        <f>_xlfn.RANK.EQ(K114,K4:K243,1)</f>
        <v>2</v>
      </c>
      <c r="M114" s="63">
        <f>SUM(J114:J123)</f>
        <v>459.27</v>
      </c>
      <c r="N114" s="63">
        <f>_xlfn.RANK.EQ(M114,M4:M243,1)</f>
        <v>8</v>
      </c>
      <c r="O114" s="69">
        <f>Q7/M114*100</f>
        <v>68.835325625449087</v>
      </c>
    </row>
    <row r="115" spans="1:15" x14ac:dyDescent="0.25">
      <c r="A115" s="67"/>
      <c r="B115" s="64"/>
      <c r="C115" s="21">
        <v>2</v>
      </c>
      <c r="D115" s="50">
        <v>39.979999999999997</v>
      </c>
      <c r="E115" s="50">
        <v>0</v>
      </c>
      <c r="F115" s="50">
        <v>0</v>
      </c>
      <c r="G115" s="14">
        <f t="shared" si="4"/>
        <v>0</v>
      </c>
      <c r="H115" s="50">
        <v>0</v>
      </c>
      <c r="I115" s="50">
        <v>0</v>
      </c>
      <c r="J115" s="14">
        <f t="shared" si="5"/>
        <v>39.979999999999997</v>
      </c>
      <c r="K115" s="64"/>
      <c r="L115" s="64"/>
      <c r="M115" s="64"/>
      <c r="N115" s="64"/>
      <c r="O115" s="70"/>
    </row>
    <row r="116" spans="1:15" x14ac:dyDescent="0.25">
      <c r="A116" s="67"/>
      <c r="B116" s="64"/>
      <c r="C116" s="21">
        <v>3</v>
      </c>
      <c r="D116" s="50">
        <v>45.83</v>
      </c>
      <c r="E116" s="50">
        <v>0</v>
      </c>
      <c r="F116" s="50">
        <v>0</v>
      </c>
      <c r="G116" s="14">
        <f t="shared" si="4"/>
        <v>0</v>
      </c>
      <c r="H116" s="50">
        <v>0</v>
      </c>
      <c r="I116" s="50">
        <v>0</v>
      </c>
      <c r="J116" s="14">
        <f t="shared" si="5"/>
        <v>45.83</v>
      </c>
      <c r="K116" s="64"/>
      <c r="L116" s="64"/>
      <c r="M116" s="64"/>
      <c r="N116" s="64"/>
      <c r="O116" s="70"/>
    </row>
    <row r="117" spans="1:15" x14ac:dyDescent="0.25">
      <c r="A117" s="67"/>
      <c r="B117" s="64"/>
      <c r="C117" s="21">
        <v>4</v>
      </c>
      <c r="D117" s="50">
        <v>43.83</v>
      </c>
      <c r="E117" s="50">
        <v>0</v>
      </c>
      <c r="F117" s="50">
        <v>1</v>
      </c>
      <c r="G117" s="14">
        <f t="shared" si="4"/>
        <v>5</v>
      </c>
      <c r="H117" s="50">
        <v>0</v>
      </c>
      <c r="I117" s="50">
        <v>0</v>
      </c>
      <c r="J117" s="14">
        <f t="shared" si="5"/>
        <v>48.83</v>
      </c>
      <c r="K117" s="64"/>
      <c r="L117" s="64"/>
      <c r="M117" s="64"/>
      <c r="N117" s="64"/>
      <c r="O117" s="70"/>
    </row>
    <row r="118" spans="1:15" x14ac:dyDescent="0.25">
      <c r="A118" s="67"/>
      <c r="B118" s="64"/>
      <c r="C118" s="21">
        <v>5</v>
      </c>
      <c r="D118" s="50">
        <v>45.98</v>
      </c>
      <c r="E118" s="50">
        <v>1</v>
      </c>
      <c r="F118" s="50">
        <v>3</v>
      </c>
      <c r="G118" s="14">
        <f t="shared" si="4"/>
        <v>15</v>
      </c>
      <c r="H118" s="50">
        <v>0</v>
      </c>
      <c r="I118" s="50">
        <v>0</v>
      </c>
      <c r="J118" s="14">
        <f t="shared" si="5"/>
        <v>50.98</v>
      </c>
      <c r="K118" s="64"/>
      <c r="L118" s="64"/>
      <c r="M118" s="64"/>
      <c r="N118" s="64"/>
      <c r="O118" s="70"/>
    </row>
    <row r="119" spans="1:15" x14ac:dyDescent="0.25">
      <c r="A119" s="67"/>
      <c r="B119" s="64"/>
      <c r="C119" s="21">
        <v>6</v>
      </c>
      <c r="D119" s="14">
        <v>48.67</v>
      </c>
      <c r="E119" s="14">
        <v>1</v>
      </c>
      <c r="F119" s="14">
        <v>2</v>
      </c>
      <c r="G119" s="14">
        <f t="shared" si="4"/>
        <v>10</v>
      </c>
      <c r="H119" s="50">
        <v>0</v>
      </c>
      <c r="I119" s="50">
        <v>0</v>
      </c>
      <c r="J119" s="14">
        <f t="shared" si="5"/>
        <v>48.67</v>
      </c>
      <c r="K119" s="64"/>
      <c r="L119" s="64"/>
      <c r="M119" s="64"/>
      <c r="N119" s="64"/>
      <c r="O119" s="70"/>
    </row>
    <row r="120" spans="1:15" x14ac:dyDescent="0.25">
      <c r="A120" s="67"/>
      <c r="B120" s="64"/>
      <c r="C120" s="21">
        <v>7</v>
      </c>
      <c r="D120" s="14">
        <v>50.9</v>
      </c>
      <c r="E120" s="14">
        <v>1</v>
      </c>
      <c r="F120" s="14">
        <v>1</v>
      </c>
      <c r="G120" s="14">
        <f t="shared" si="4"/>
        <v>5</v>
      </c>
      <c r="H120" s="50">
        <v>0</v>
      </c>
      <c r="I120" s="50">
        <v>0</v>
      </c>
      <c r="J120" s="14">
        <f t="shared" si="5"/>
        <v>45.9</v>
      </c>
      <c r="K120" s="64"/>
      <c r="L120" s="64"/>
      <c r="M120" s="64"/>
      <c r="N120" s="64"/>
      <c r="O120" s="70"/>
    </row>
    <row r="121" spans="1:15" x14ac:dyDescent="0.25">
      <c r="A121" s="67"/>
      <c r="B121" s="64"/>
      <c r="C121" s="21">
        <v>8</v>
      </c>
      <c r="D121" s="14">
        <v>51.39</v>
      </c>
      <c r="E121" s="14">
        <v>0</v>
      </c>
      <c r="F121" s="14">
        <v>0</v>
      </c>
      <c r="G121" s="14">
        <f t="shared" si="4"/>
        <v>0</v>
      </c>
      <c r="H121" s="50">
        <v>0</v>
      </c>
      <c r="I121" s="50">
        <v>0</v>
      </c>
      <c r="J121" s="14">
        <f t="shared" si="5"/>
        <v>51.39</v>
      </c>
      <c r="K121" s="64"/>
      <c r="L121" s="64"/>
      <c r="M121" s="64"/>
      <c r="N121" s="64"/>
      <c r="O121" s="70"/>
    </row>
    <row r="122" spans="1:15" x14ac:dyDescent="0.25">
      <c r="A122" s="67"/>
      <c r="B122" s="64"/>
      <c r="C122" s="21">
        <v>9</v>
      </c>
      <c r="D122" s="50">
        <v>36.6</v>
      </c>
      <c r="E122" s="50">
        <v>0</v>
      </c>
      <c r="F122" s="50">
        <v>1</v>
      </c>
      <c r="G122" s="14">
        <f t="shared" si="4"/>
        <v>5</v>
      </c>
      <c r="H122" s="50">
        <v>0</v>
      </c>
      <c r="I122" s="50">
        <v>0</v>
      </c>
      <c r="J122" s="14">
        <f t="shared" si="5"/>
        <v>41.6</v>
      </c>
      <c r="K122" s="64"/>
      <c r="L122" s="64"/>
      <c r="M122" s="64"/>
      <c r="N122" s="64"/>
      <c r="O122" s="70"/>
    </row>
    <row r="123" spans="1:15" x14ac:dyDescent="0.25">
      <c r="A123" s="68"/>
      <c r="B123" s="65"/>
      <c r="C123" s="22">
        <v>10</v>
      </c>
      <c r="D123" s="16">
        <v>52.3</v>
      </c>
      <c r="E123" s="16">
        <v>0</v>
      </c>
      <c r="F123" s="16">
        <v>0</v>
      </c>
      <c r="G123" s="16">
        <f t="shared" si="4"/>
        <v>0</v>
      </c>
      <c r="H123" s="16">
        <v>0</v>
      </c>
      <c r="I123" s="16">
        <v>0</v>
      </c>
      <c r="J123" s="16">
        <f t="shared" si="5"/>
        <v>52.3</v>
      </c>
      <c r="K123" s="65"/>
      <c r="L123" s="65"/>
      <c r="M123" s="65"/>
      <c r="N123" s="65"/>
      <c r="O123" s="71"/>
    </row>
    <row r="124" spans="1:15" x14ac:dyDescent="0.25">
      <c r="A124" s="66" t="s">
        <v>22</v>
      </c>
      <c r="B124" s="63" t="s">
        <v>78</v>
      </c>
      <c r="C124" s="20">
        <v>1</v>
      </c>
      <c r="D124" s="12">
        <v>29.07</v>
      </c>
      <c r="E124" s="12">
        <v>0</v>
      </c>
      <c r="F124" s="12">
        <v>0</v>
      </c>
      <c r="G124" s="12">
        <f t="shared" ref="G124:G163" si="6">PRODUCT(F124*5)</f>
        <v>0</v>
      </c>
      <c r="H124" s="12">
        <v>0</v>
      </c>
      <c r="I124" s="12">
        <v>0</v>
      </c>
      <c r="J124" s="12">
        <f t="shared" ref="J124:J163" si="7">SUM(D124,G124,H124*10,I124*10)-(E124*10)</f>
        <v>29.07</v>
      </c>
      <c r="K124" s="63">
        <f>SUM(F124:F133)</f>
        <v>10</v>
      </c>
      <c r="L124" s="63">
        <f>_xlfn.RANK.EQ(K124,K4:K243,1)</f>
        <v>4</v>
      </c>
      <c r="M124" s="63">
        <f>SUM(J124:J133)</f>
        <v>366.08000000000004</v>
      </c>
      <c r="N124" s="63">
        <f>_xlfn.RANK.EQ(M124,M4:M243,1)</f>
        <v>3</v>
      </c>
      <c r="O124" s="69">
        <f>Q7/M124*100</f>
        <v>86.358173076923066</v>
      </c>
    </row>
    <row r="125" spans="1:15" x14ac:dyDescent="0.25">
      <c r="A125" s="67"/>
      <c r="B125" s="64"/>
      <c r="C125" s="21">
        <v>2</v>
      </c>
      <c r="D125" s="50">
        <v>30.68</v>
      </c>
      <c r="E125" s="50">
        <v>0</v>
      </c>
      <c r="F125" s="50">
        <v>0</v>
      </c>
      <c r="G125" s="14">
        <f t="shared" si="6"/>
        <v>0</v>
      </c>
      <c r="H125" s="50">
        <v>0</v>
      </c>
      <c r="I125" s="50">
        <v>0</v>
      </c>
      <c r="J125" s="14">
        <f t="shared" si="7"/>
        <v>30.68</v>
      </c>
      <c r="K125" s="64"/>
      <c r="L125" s="64"/>
      <c r="M125" s="64"/>
      <c r="N125" s="64"/>
      <c r="O125" s="70"/>
    </row>
    <row r="126" spans="1:15" x14ac:dyDescent="0.25">
      <c r="A126" s="67"/>
      <c r="B126" s="64"/>
      <c r="C126" s="21">
        <v>3</v>
      </c>
      <c r="D126" s="50">
        <v>32.950000000000003</v>
      </c>
      <c r="E126" s="50">
        <v>0</v>
      </c>
      <c r="F126" s="50">
        <v>0</v>
      </c>
      <c r="G126" s="14">
        <v>0</v>
      </c>
      <c r="H126" s="50">
        <v>0</v>
      </c>
      <c r="I126" s="50">
        <v>0</v>
      </c>
      <c r="J126" s="14">
        <f t="shared" si="7"/>
        <v>32.950000000000003</v>
      </c>
      <c r="K126" s="64"/>
      <c r="L126" s="64"/>
      <c r="M126" s="64"/>
      <c r="N126" s="64"/>
      <c r="O126" s="70"/>
    </row>
    <row r="127" spans="1:15" x14ac:dyDescent="0.25">
      <c r="A127" s="67"/>
      <c r="B127" s="64"/>
      <c r="C127" s="21">
        <v>4</v>
      </c>
      <c r="D127" s="50">
        <v>32.43</v>
      </c>
      <c r="E127" s="50">
        <v>1</v>
      </c>
      <c r="F127" s="50">
        <v>0</v>
      </c>
      <c r="G127" s="14">
        <f t="shared" si="6"/>
        <v>0</v>
      </c>
      <c r="H127" s="50">
        <v>0</v>
      </c>
      <c r="I127" s="50">
        <v>0</v>
      </c>
      <c r="J127" s="14">
        <f t="shared" si="7"/>
        <v>22.43</v>
      </c>
      <c r="K127" s="64"/>
      <c r="L127" s="64"/>
      <c r="M127" s="64"/>
      <c r="N127" s="64"/>
      <c r="O127" s="70"/>
    </row>
    <row r="128" spans="1:15" x14ac:dyDescent="0.25">
      <c r="A128" s="67"/>
      <c r="B128" s="64"/>
      <c r="C128" s="21">
        <v>5</v>
      </c>
      <c r="D128" s="50">
        <v>32.770000000000003</v>
      </c>
      <c r="E128" s="50">
        <v>1</v>
      </c>
      <c r="F128" s="50">
        <v>1</v>
      </c>
      <c r="G128" s="14">
        <f t="shared" si="6"/>
        <v>5</v>
      </c>
      <c r="H128" s="50">
        <v>0</v>
      </c>
      <c r="I128" s="50">
        <v>0</v>
      </c>
      <c r="J128" s="14">
        <f t="shared" si="7"/>
        <v>27.770000000000003</v>
      </c>
      <c r="K128" s="64"/>
      <c r="L128" s="64"/>
      <c r="M128" s="64"/>
      <c r="N128" s="64"/>
      <c r="O128" s="70"/>
    </row>
    <row r="129" spans="1:15" x14ac:dyDescent="0.25">
      <c r="A129" s="67"/>
      <c r="B129" s="64"/>
      <c r="C129" s="21">
        <v>6</v>
      </c>
      <c r="D129" s="50">
        <v>38.99</v>
      </c>
      <c r="E129" s="50">
        <v>0</v>
      </c>
      <c r="F129" s="50">
        <v>1</v>
      </c>
      <c r="G129" s="14">
        <f t="shared" si="6"/>
        <v>5</v>
      </c>
      <c r="H129" s="50">
        <v>0</v>
      </c>
      <c r="I129" s="50">
        <v>0</v>
      </c>
      <c r="J129" s="14">
        <f t="shared" si="7"/>
        <v>43.99</v>
      </c>
      <c r="K129" s="64"/>
      <c r="L129" s="64"/>
      <c r="M129" s="64"/>
      <c r="N129" s="64"/>
      <c r="O129" s="70"/>
    </row>
    <row r="130" spans="1:15" x14ac:dyDescent="0.25">
      <c r="A130" s="67"/>
      <c r="B130" s="64"/>
      <c r="C130" s="21">
        <v>7</v>
      </c>
      <c r="D130" s="50">
        <v>34.53</v>
      </c>
      <c r="E130" s="50">
        <v>1</v>
      </c>
      <c r="F130" s="50">
        <v>2</v>
      </c>
      <c r="G130" s="14">
        <f t="shared" si="6"/>
        <v>10</v>
      </c>
      <c r="H130" s="50">
        <v>0</v>
      </c>
      <c r="I130" s="50">
        <v>0</v>
      </c>
      <c r="J130" s="14">
        <f t="shared" si="7"/>
        <v>34.53</v>
      </c>
      <c r="K130" s="64"/>
      <c r="L130" s="64"/>
      <c r="M130" s="64"/>
      <c r="N130" s="64"/>
      <c r="O130" s="70"/>
    </row>
    <row r="131" spans="1:15" x14ac:dyDescent="0.25">
      <c r="A131" s="67"/>
      <c r="B131" s="64"/>
      <c r="C131" s="21">
        <v>8</v>
      </c>
      <c r="D131" s="50">
        <v>42.11</v>
      </c>
      <c r="E131" s="50">
        <v>0</v>
      </c>
      <c r="F131" s="50">
        <v>3</v>
      </c>
      <c r="G131" s="14">
        <f t="shared" si="6"/>
        <v>15</v>
      </c>
      <c r="H131" s="50">
        <v>0</v>
      </c>
      <c r="I131" s="50">
        <v>0</v>
      </c>
      <c r="J131" s="14">
        <f t="shared" si="7"/>
        <v>57.11</v>
      </c>
      <c r="K131" s="64"/>
      <c r="L131" s="64"/>
      <c r="M131" s="64"/>
      <c r="N131" s="64"/>
      <c r="O131" s="70"/>
    </row>
    <row r="132" spans="1:15" x14ac:dyDescent="0.25">
      <c r="A132" s="67"/>
      <c r="B132" s="64"/>
      <c r="C132" s="21">
        <v>9</v>
      </c>
      <c r="D132" s="50">
        <v>30.21</v>
      </c>
      <c r="E132" s="50">
        <v>0</v>
      </c>
      <c r="F132" s="50">
        <v>0</v>
      </c>
      <c r="G132" s="14">
        <f t="shared" si="6"/>
        <v>0</v>
      </c>
      <c r="H132" s="50">
        <v>0</v>
      </c>
      <c r="I132" s="50">
        <v>0</v>
      </c>
      <c r="J132" s="14">
        <f t="shared" si="7"/>
        <v>30.21</v>
      </c>
      <c r="K132" s="64"/>
      <c r="L132" s="64"/>
      <c r="M132" s="64"/>
      <c r="N132" s="64"/>
      <c r="O132" s="70"/>
    </row>
    <row r="133" spans="1:15" x14ac:dyDescent="0.25">
      <c r="A133" s="68"/>
      <c r="B133" s="65"/>
      <c r="C133" s="22">
        <v>10</v>
      </c>
      <c r="D133" s="16">
        <v>42.34</v>
      </c>
      <c r="E133" s="16">
        <v>0</v>
      </c>
      <c r="F133" s="16">
        <v>3</v>
      </c>
      <c r="G133" s="16">
        <f t="shared" si="6"/>
        <v>15</v>
      </c>
      <c r="H133" s="16">
        <v>0</v>
      </c>
      <c r="I133" s="16">
        <v>0</v>
      </c>
      <c r="J133" s="16">
        <f t="shared" si="7"/>
        <v>57.34</v>
      </c>
      <c r="K133" s="65"/>
      <c r="L133" s="65"/>
      <c r="M133" s="65"/>
      <c r="N133" s="65"/>
      <c r="O133" s="71"/>
    </row>
    <row r="134" spans="1:15" x14ac:dyDescent="0.25">
      <c r="A134" s="66" t="s">
        <v>29</v>
      </c>
      <c r="B134" s="63" t="s">
        <v>79</v>
      </c>
      <c r="C134" s="20">
        <v>1</v>
      </c>
      <c r="D134" s="12">
        <v>53.64</v>
      </c>
      <c r="E134" s="12">
        <v>0</v>
      </c>
      <c r="F134" s="12">
        <v>0</v>
      </c>
      <c r="G134" s="12">
        <f t="shared" si="6"/>
        <v>0</v>
      </c>
      <c r="H134" s="12">
        <v>0</v>
      </c>
      <c r="I134" s="12">
        <v>0</v>
      </c>
      <c r="J134" s="12">
        <f t="shared" si="7"/>
        <v>53.64</v>
      </c>
      <c r="K134" s="63">
        <f>SUM(F134:F143)</f>
        <v>13</v>
      </c>
      <c r="L134" s="63">
        <f>_xlfn.RANK.EQ(K134,K4:K243,1)</f>
        <v>6</v>
      </c>
      <c r="M134" s="63">
        <f>SUM(J134:J143)</f>
        <v>606.41</v>
      </c>
      <c r="N134" s="63">
        <f>_xlfn.RANK.EQ(M134,M4:M243,1)</f>
        <v>18</v>
      </c>
      <c r="O134" s="69">
        <f>Q7/M134*100</f>
        <v>52.133045299384904</v>
      </c>
    </row>
    <row r="135" spans="1:15" x14ac:dyDescent="0.25">
      <c r="A135" s="67"/>
      <c r="B135" s="64"/>
      <c r="C135" s="21">
        <v>2</v>
      </c>
      <c r="D135" s="14">
        <v>49.37</v>
      </c>
      <c r="E135" s="14">
        <v>0</v>
      </c>
      <c r="F135" s="14">
        <v>1</v>
      </c>
      <c r="G135" s="14">
        <f t="shared" si="6"/>
        <v>5</v>
      </c>
      <c r="H135" s="50">
        <v>0</v>
      </c>
      <c r="I135" s="50">
        <v>0</v>
      </c>
      <c r="J135" s="14">
        <f t="shared" si="7"/>
        <v>54.37</v>
      </c>
      <c r="K135" s="64"/>
      <c r="L135" s="64"/>
      <c r="M135" s="64"/>
      <c r="N135" s="64"/>
      <c r="O135" s="70"/>
    </row>
    <row r="136" spans="1:15" x14ac:dyDescent="0.25">
      <c r="A136" s="67"/>
      <c r="B136" s="64"/>
      <c r="C136" s="21">
        <v>3</v>
      </c>
      <c r="D136" s="14">
        <v>58.23</v>
      </c>
      <c r="E136" s="14">
        <v>0</v>
      </c>
      <c r="F136" s="14">
        <v>1</v>
      </c>
      <c r="G136" s="14">
        <f t="shared" si="6"/>
        <v>5</v>
      </c>
      <c r="H136" s="50">
        <v>0</v>
      </c>
      <c r="I136" s="50">
        <v>0</v>
      </c>
      <c r="J136" s="14">
        <f t="shared" si="7"/>
        <v>63.23</v>
      </c>
      <c r="K136" s="64"/>
      <c r="L136" s="64"/>
      <c r="M136" s="64"/>
      <c r="N136" s="64"/>
      <c r="O136" s="70"/>
    </row>
    <row r="137" spans="1:15" x14ac:dyDescent="0.25">
      <c r="A137" s="67"/>
      <c r="B137" s="64"/>
      <c r="C137" s="21">
        <v>4</v>
      </c>
      <c r="D137" s="50">
        <v>38.07</v>
      </c>
      <c r="E137" s="50">
        <v>0</v>
      </c>
      <c r="F137" s="50">
        <v>1</v>
      </c>
      <c r="G137" s="14">
        <f t="shared" si="6"/>
        <v>5</v>
      </c>
      <c r="H137" s="50">
        <v>0</v>
      </c>
      <c r="I137" s="50">
        <v>0</v>
      </c>
      <c r="J137" s="14">
        <f t="shared" si="7"/>
        <v>43.07</v>
      </c>
      <c r="K137" s="64"/>
      <c r="L137" s="64"/>
      <c r="M137" s="64"/>
      <c r="N137" s="64"/>
      <c r="O137" s="70"/>
    </row>
    <row r="138" spans="1:15" x14ac:dyDescent="0.25">
      <c r="A138" s="67"/>
      <c r="B138" s="64"/>
      <c r="C138" s="21">
        <v>5</v>
      </c>
      <c r="D138" s="50">
        <v>54.59</v>
      </c>
      <c r="E138" s="50">
        <v>1</v>
      </c>
      <c r="F138" s="50">
        <v>0</v>
      </c>
      <c r="G138" s="14">
        <f t="shared" si="6"/>
        <v>0</v>
      </c>
      <c r="H138" s="50">
        <v>0</v>
      </c>
      <c r="I138" s="50">
        <v>0</v>
      </c>
      <c r="J138" s="14">
        <f t="shared" si="7"/>
        <v>44.59</v>
      </c>
      <c r="K138" s="64"/>
      <c r="L138" s="64"/>
      <c r="M138" s="64"/>
      <c r="N138" s="64"/>
      <c r="O138" s="70"/>
    </row>
    <row r="139" spans="1:15" x14ac:dyDescent="0.25">
      <c r="A139" s="67"/>
      <c r="B139" s="64"/>
      <c r="C139" s="21">
        <v>6</v>
      </c>
      <c r="D139" s="50">
        <v>63.59</v>
      </c>
      <c r="E139" s="50">
        <v>0</v>
      </c>
      <c r="F139" s="50">
        <v>3</v>
      </c>
      <c r="G139" s="14">
        <f t="shared" si="6"/>
        <v>15</v>
      </c>
      <c r="H139" s="50">
        <v>0</v>
      </c>
      <c r="I139" s="50">
        <v>0</v>
      </c>
      <c r="J139" s="14">
        <f t="shared" si="7"/>
        <v>78.59</v>
      </c>
      <c r="K139" s="64"/>
      <c r="L139" s="64"/>
      <c r="M139" s="64"/>
      <c r="N139" s="64"/>
      <c r="O139" s="70"/>
    </row>
    <row r="140" spans="1:15" x14ac:dyDescent="0.25">
      <c r="A140" s="67"/>
      <c r="B140" s="64"/>
      <c r="C140" s="21">
        <v>7</v>
      </c>
      <c r="D140" s="50">
        <v>57.04</v>
      </c>
      <c r="E140" s="50">
        <v>1</v>
      </c>
      <c r="F140" s="50">
        <v>2</v>
      </c>
      <c r="G140" s="14">
        <f t="shared" si="6"/>
        <v>10</v>
      </c>
      <c r="H140" s="50">
        <v>1</v>
      </c>
      <c r="I140" s="50">
        <v>0</v>
      </c>
      <c r="J140" s="14">
        <f t="shared" si="7"/>
        <v>67.039999999999992</v>
      </c>
      <c r="K140" s="64"/>
      <c r="L140" s="64"/>
      <c r="M140" s="64"/>
      <c r="N140" s="64"/>
      <c r="O140" s="70"/>
    </row>
    <row r="141" spans="1:15" x14ac:dyDescent="0.25">
      <c r="A141" s="67"/>
      <c r="B141" s="64"/>
      <c r="C141" s="21">
        <v>8</v>
      </c>
      <c r="D141" s="50">
        <v>60.31</v>
      </c>
      <c r="E141" s="50">
        <v>0</v>
      </c>
      <c r="F141" s="50">
        <v>2</v>
      </c>
      <c r="G141" s="14">
        <f t="shared" si="6"/>
        <v>10</v>
      </c>
      <c r="H141" s="50">
        <v>0</v>
      </c>
      <c r="I141" s="50">
        <v>0</v>
      </c>
      <c r="J141" s="14">
        <f t="shared" si="7"/>
        <v>70.31</v>
      </c>
      <c r="K141" s="64"/>
      <c r="L141" s="64"/>
      <c r="M141" s="64"/>
      <c r="N141" s="64"/>
      <c r="O141" s="70"/>
    </row>
    <row r="142" spans="1:15" x14ac:dyDescent="0.25">
      <c r="A142" s="67"/>
      <c r="B142" s="64"/>
      <c r="C142" s="21">
        <v>9</v>
      </c>
      <c r="D142" s="50">
        <v>48.12</v>
      </c>
      <c r="E142" s="50">
        <v>0</v>
      </c>
      <c r="F142" s="50">
        <v>1</v>
      </c>
      <c r="G142" s="14">
        <f t="shared" si="6"/>
        <v>5</v>
      </c>
      <c r="H142" s="50">
        <v>0</v>
      </c>
      <c r="I142" s="50">
        <v>0</v>
      </c>
      <c r="J142" s="14">
        <f t="shared" si="7"/>
        <v>53.12</v>
      </c>
      <c r="K142" s="64"/>
      <c r="L142" s="64"/>
      <c r="M142" s="64"/>
      <c r="N142" s="64"/>
      <c r="O142" s="70"/>
    </row>
    <row r="143" spans="1:15" x14ac:dyDescent="0.25">
      <c r="A143" s="68"/>
      <c r="B143" s="65"/>
      <c r="C143" s="22">
        <v>10</v>
      </c>
      <c r="D143" s="16">
        <v>58.45</v>
      </c>
      <c r="E143" s="16">
        <v>0</v>
      </c>
      <c r="F143" s="16">
        <v>2</v>
      </c>
      <c r="G143" s="16">
        <f t="shared" si="6"/>
        <v>10</v>
      </c>
      <c r="H143" s="16">
        <v>1</v>
      </c>
      <c r="I143" s="16">
        <v>0</v>
      </c>
      <c r="J143" s="16">
        <f t="shared" si="7"/>
        <v>78.45</v>
      </c>
      <c r="K143" s="65"/>
      <c r="L143" s="65"/>
      <c r="M143" s="65"/>
      <c r="N143" s="65"/>
      <c r="O143" s="71"/>
    </row>
    <row r="144" spans="1:15" x14ac:dyDescent="0.25">
      <c r="A144" s="66" t="s">
        <v>35</v>
      </c>
      <c r="B144" s="63" t="s">
        <v>80</v>
      </c>
      <c r="C144" s="20">
        <v>1</v>
      </c>
      <c r="D144" s="12">
        <v>23.15</v>
      </c>
      <c r="E144" s="12">
        <v>0</v>
      </c>
      <c r="F144" s="12">
        <v>0</v>
      </c>
      <c r="G144" s="12">
        <f t="shared" si="6"/>
        <v>0</v>
      </c>
      <c r="H144" s="12">
        <v>0</v>
      </c>
      <c r="I144" s="12">
        <v>0</v>
      </c>
      <c r="J144" s="12">
        <f t="shared" si="7"/>
        <v>23.15</v>
      </c>
      <c r="K144" s="63">
        <f>SUM(F144:F153)</f>
        <v>26</v>
      </c>
      <c r="L144" s="63">
        <f>_xlfn.RANK.EQ(K144,K4:K243,1)</f>
        <v>17</v>
      </c>
      <c r="M144" s="63">
        <f>SUM(J144:J153)</f>
        <v>398.04</v>
      </c>
      <c r="N144" s="63">
        <f>_xlfn.RANK.EQ(M144,M4:M243,1)</f>
        <v>5</v>
      </c>
      <c r="O144" s="69">
        <f>Q7/M144*100</f>
        <v>79.424178474525164</v>
      </c>
    </row>
    <row r="145" spans="1:15" x14ac:dyDescent="0.25">
      <c r="A145" s="67"/>
      <c r="B145" s="64"/>
      <c r="C145" s="21">
        <v>2</v>
      </c>
      <c r="D145" s="14">
        <v>22.63</v>
      </c>
      <c r="E145" s="14">
        <v>0</v>
      </c>
      <c r="F145" s="14">
        <v>3</v>
      </c>
      <c r="G145" s="14">
        <f t="shared" si="6"/>
        <v>15</v>
      </c>
      <c r="H145" s="50">
        <v>0</v>
      </c>
      <c r="I145" s="50">
        <v>0</v>
      </c>
      <c r="J145" s="14">
        <f t="shared" si="7"/>
        <v>37.629999999999995</v>
      </c>
      <c r="K145" s="64"/>
      <c r="L145" s="64"/>
      <c r="M145" s="64"/>
      <c r="N145" s="64"/>
      <c r="O145" s="70"/>
    </row>
    <row r="146" spans="1:15" x14ac:dyDescent="0.25">
      <c r="A146" s="67"/>
      <c r="B146" s="64"/>
      <c r="C146" s="21">
        <v>3</v>
      </c>
      <c r="D146" s="14">
        <v>30.98</v>
      </c>
      <c r="E146" s="14">
        <v>0</v>
      </c>
      <c r="F146" s="14">
        <v>5</v>
      </c>
      <c r="G146" s="14">
        <f t="shared" si="6"/>
        <v>25</v>
      </c>
      <c r="H146" s="50">
        <v>0</v>
      </c>
      <c r="I146" s="50">
        <v>0</v>
      </c>
      <c r="J146" s="14">
        <f t="shared" si="7"/>
        <v>55.980000000000004</v>
      </c>
      <c r="K146" s="64"/>
      <c r="L146" s="64"/>
      <c r="M146" s="64"/>
      <c r="N146" s="64"/>
      <c r="O146" s="70"/>
    </row>
    <row r="147" spans="1:15" x14ac:dyDescent="0.25">
      <c r="A147" s="67"/>
      <c r="B147" s="64"/>
      <c r="C147" s="21">
        <v>4</v>
      </c>
      <c r="D147" s="50">
        <v>23.03</v>
      </c>
      <c r="E147" s="50">
        <v>0</v>
      </c>
      <c r="F147" s="50">
        <v>1</v>
      </c>
      <c r="G147" s="14">
        <f t="shared" si="6"/>
        <v>5</v>
      </c>
      <c r="H147" s="50">
        <v>0</v>
      </c>
      <c r="I147" s="50">
        <v>0</v>
      </c>
      <c r="J147" s="14">
        <f t="shared" si="7"/>
        <v>28.03</v>
      </c>
      <c r="K147" s="64"/>
      <c r="L147" s="64"/>
      <c r="M147" s="64"/>
      <c r="N147" s="64"/>
      <c r="O147" s="70"/>
    </row>
    <row r="148" spans="1:15" x14ac:dyDescent="0.25">
      <c r="A148" s="67"/>
      <c r="B148" s="64"/>
      <c r="C148" s="21">
        <v>5</v>
      </c>
      <c r="D148" s="50">
        <v>31.85</v>
      </c>
      <c r="E148" s="50">
        <v>1</v>
      </c>
      <c r="F148" s="50">
        <v>6</v>
      </c>
      <c r="G148" s="14">
        <f t="shared" si="6"/>
        <v>30</v>
      </c>
      <c r="H148" s="50">
        <v>0</v>
      </c>
      <c r="I148" s="50">
        <v>0</v>
      </c>
      <c r="J148" s="14">
        <f t="shared" si="7"/>
        <v>51.85</v>
      </c>
      <c r="K148" s="64"/>
      <c r="L148" s="64"/>
      <c r="M148" s="64"/>
      <c r="N148" s="64"/>
      <c r="O148" s="70"/>
    </row>
    <row r="149" spans="1:15" x14ac:dyDescent="0.25">
      <c r="A149" s="67"/>
      <c r="B149" s="64"/>
      <c r="C149" s="21">
        <v>6</v>
      </c>
      <c r="D149" s="50">
        <v>31.17</v>
      </c>
      <c r="E149" s="50">
        <v>1</v>
      </c>
      <c r="F149" s="50">
        <v>4</v>
      </c>
      <c r="G149" s="14">
        <f t="shared" si="6"/>
        <v>20</v>
      </c>
      <c r="H149" s="50">
        <v>0</v>
      </c>
      <c r="I149" s="50">
        <v>0</v>
      </c>
      <c r="J149" s="14">
        <f t="shared" si="7"/>
        <v>41.17</v>
      </c>
      <c r="K149" s="64"/>
      <c r="L149" s="64"/>
      <c r="M149" s="64"/>
      <c r="N149" s="64"/>
      <c r="O149" s="70"/>
    </row>
    <row r="150" spans="1:15" x14ac:dyDescent="0.25">
      <c r="A150" s="67"/>
      <c r="B150" s="64"/>
      <c r="C150" s="21">
        <v>7</v>
      </c>
      <c r="D150" s="50">
        <v>30.53</v>
      </c>
      <c r="E150" s="50">
        <v>0</v>
      </c>
      <c r="F150" s="50">
        <v>1</v>
      </c>
      <c r="G150" s="14">
        <f t="shared" si="6"/>
        <v>5</v>
      </c>
      <c r="H150" s="50">
        <v>0</v>
      </c>
      <c r="I150" s="50">
        <v>0</v>
      </c>
      <c r="J150" s="14">
        <f t="shared" si="7"/>
        <v>35.53</v>
      </c>
      <c r="K150" s="64"/>
      <c r="L150" s="64"/>
      <c r="M150" s="64"/>
      <c r="N150" s="64"/>
      <c r="O150" s="70"/>
    </row>
    <row r="151" spans="1:15" x14ac:dyDescent="0.25">
      <c r="A151" s="67"/>
      <c r="B151" s="64"/>
      <c r="C151" s="21">
        <v>8</v>
      </c>
      <c r="D151" s="50">
        <v>38.01</v>
      </c>
      <c r="E151" s="50">
        <v>0</v>
      </c>
      <c r="F151" s="50">
        <v>3</v>
      </c>
      <c r="G151" s="14">
        <f t="shared" si="6"/>
        <v>15</v>
      </c>
      <c r="H151" s="50">
        <v>0</v>
      </c>
      <c r="I151" s="50">
        <v>0</v>
      </c>
      <c r="J151" s="14">
        <f t="shared" si="7"/>
        <v>53.01</v>
      </c>
      <c r="K151" s="64"/>
      <c r="L151" s="64"/>
      <c r="M151" s="64"/>
      <c r="N151" s="64"/>
      <c r="O151" s="70"/>
    </row>
    <row r="152" spans="1:15" x14ac:dyDescent="0.25">
      <c r="A152" s="67"/>
      <c r="B152" s="64"/>
      <c r="C152" s="21">
        <v>9</v>
      </c>
      <c r="D152" s="50">
        <v>23.56</v>
      </c>
      <c r="E152" s="50">
        <v>1</v>
      </c>
      <c r="F152" s="50">
        <v>1</v>
      </c>
      <c r="G152" s="14">
        <f t="shared" si="6"/>
        <v>5</v>
      </c>
      <c r="H152" s="50">
        <v>0</v>
      </c>
      <c r="I152" s="50">
        <v>0</v>
      </c>
      <c r="J152" s="14">
        <f t="shared" si="7"/>
        <v>18.559999999999999</v>
      </c>
      <c r="K152" s="64"/>
      <c r="L152" s="64"/>
      <c r="M152" s="64"/>
      <c r="N152" s="64"/>
      <c r="O152" s="70"/>
    </row>
    <row r="153" spans="1:15" x14ac:dyDescent="0.25">
      <c r="A153" s="68"/>
      <c r="B153" s="65"/>
      <c r="C153" s="22">
        <v>10</v>
      </c>
      <c r="D153" s="16">
        <v>43.13</v>
      </c>
      <c r="E153" s="16">
        <v>0</v>
      </c>
      <c r="F153" s="16">
        <v>2</v>
      </c>
      <c r="G153" s="16">
        <f t="shared" si="6"/>
        <v>10</v>
      </c>
      <c r="H153" s="16">
        <v>0</v>
      </c>
      <c r="I153" s="16">
        <v>0</v>
      </c>
      <c r="J153" s="16">
        <f t="shared" si="7"/>
        <v>53.13</v>
      </c>
      <c r="K153" s="65"/>
      <c r="L153" s="65"/>
      <c r="M153" s="65"/>
      <c r="N153" s="65"/>
      <c r="O153" s="71"/>
    </row>
    <row r="154" spans="1:15" x14ac:dyDescent="0.25">
      <c r="A154" s="66" t="s">
        <v>35</v>
      </c>
      <c r="B154" s="63" t="s">
        <v>81</v>
      </c>
      <c r="C154" s="20">
        <v>1</v>
      </c>
      <c r="D154" s="12">
        <v>23.43</v>
      </c>
      <c r="E154" s="12">
        <v>1</v>
      </c>
      <c r="F154" s="12">
        <v>0</v>
      </c>
      <c r="G154" s="12">
        <f t="shared" si="6"/>
        <v>0</v>
      </c>
      <c r="H154" s="12">
        <v>0</v>
      </c>
      <c r="I154" s="12">
        <v>0</v>
      </c>
      <c r="J154" s="12">
        <f t="shared" si="7"/>
        <v>13.43</v>
      </c>
      <c r="K154" s="63">
        <f>SUM(F154:F163)</f>
        <v>11</v>
      </c>
      <c r="L154" s="63">
        <f>_xlfn.RANK.EQ(K154,K4:K243,1)</f>
        <v>5</v>
      </c>
      <c r="M154" s="63">
        <f>SUM(J154:J163)</f>
        <v>316.14</v>
      </c>
      <c r="N154" s="63">
        <f>_xlfn.RANK.EQ(M154,M4:M243,1)</f>
        <v>1</v>
      </c>
      <c r="O154" s="69">
        <f>Q7/M154*100</f>
        <v>100</v>
      </c>
    </row>
    <row r="155" spans="1:15" x14ac:dyDescent="0.25">
      <c r="A155" s="67"/>
      <c r="B155" s="64"/>
      <c r="C155" s="21">
        <v>2</v>
      </c>
      <c r="D155" s="50">
        <v>26.7</v>
      </c>
      <c r="E155" s="50">
        <v>0</v>
      </c>
      <c r="F155" s="50">
        <v>0</v>
      </c>
      <c r="G155" s="14">
        <f t="shared" si="6"/>
        <v>0</v>
      </c>
      <c r="H155" s="50">
        <v>0</v>
      </c>
      <c r="I155" s="50">
        <v>0</v>
      </c>
      <c r="J155" s="14">
        <f t="shared" si="7"/>
        <v>26.7</v>
      </c>
      <c r="K155" s="64"/>
      <c r="L155" s="64"/>
      <c r="M155" s="64"/>
      <c r="N155" s="64"/>
      <c r="O155" s="70"/>
    </row>
    <row r="156" spans="1:15" x14ac:dyDescent="0.25">
      <c r="A156" s="67"/>
      <c r="B156" s="64"/>
      <c r="C156" s="21">
        <v>3</v>
      </c>
      <c r="D156" s="50">
        <v>30.13</v>
      </c>
      <c r="E156" s="50">
        <v>0</v>
      </c>
      <c r="F156" s="50">
        <v>2</v>
      </c>
      <c r="G156" s="14">
        <f t="shared" si="6"/>
        <v>10</v>
      </c>
      <c r="H156" s="50">
        <v>0</v>
      </c>
      <c r="I156" s="50">
        <v>0</v>
      </c>
      <c r="J156" s="14">
        <f t="shared" si="7"/>
        <v>40.129999999999995</v>
      </c>
      <c r="K156" s="64"/>
      <c r="L156" s="64"/>
      <c r="M156" s="64"/>
      <c r="N156" s="64"/>
      <c r="O156" s="70"/>
    </row>
    <row r="157" spans="1:15" x14ac:dyDescent="0.25">
      <c r="A157" s="67"/>
      <c r="B157" s="64"/>
      <c r="C157" s="21">
        <v>4</v>
      </c>
      <c r="D157" s="50">
        <v>21.4</v>
      </c>
      <c r="E157" s="50">
        <v>0</v>
      </c>
      <c r="F157" s="50">
        <v>1</v>
      </c>
      <c r="G157" s="14">
        <f t="shared" si="6"/>
        <v>5</v>
      </c>
      <c r="H157" s="50">
        <v>0</v>
      </c>
      <c r="I157" s="50">
        <v>0</v>
      </c>
      <c r="J157" s="14">
        <f t="shared" si="7"/>
        <v>26.4</v>
      </c>
      <c r="K157" s="64"/>
      <c r="L157" s="64"/>
      <c r="M157" s="64"/>
      <c r="N157" s="64"/>
      <c r="O157" s="70"/>
    </row>
    <row r="158" spans="1:15" x14ac:dyDescent="0.25">
      <c r="A158" s="67"/>
      <c r="B158" s="64"/>
      <c r="C158" s="21">
        <v>5</v>
      </c>
      <c r="D158" s="50">
        <v>32.28</v>
      </c>
      <c r="E158" s="50">
        <v>1</v>
      </c>
      <c r="F158" s="50">
        <v>2</v>
      </c>
      <c r="G158" s="14">
        <f t="shared" si="6"/>
        <v>10</v>
      </c>
      <c r="H158" s="50">
        <v>0</v>
      </c>
      <c r="I158" s="50">
        <v>0</v>
      </c>
      <c r="J158" s="14">
        <f t="shared" si="7"/>
        <v>32.28</v>
      </c>
      <c r="K158" s="64"/>
      <c r="L158" s="64"/>
      <c r="M158" s="64"/>
      <c r="N158" s="64"/>
      <c r="O158" s="70"/>
    </row>
    <row r="159" spans="1:15" x14ac:dyDescent="0.25">
      <c r="A159" s="67"/>
      <c r="B159" s="64"/>
      <c r="C159" s="21">
        <v>6</v>
      </c>
      <c r="D159" s="14">
        <v>41.94</v>
      </c>
      <c r="E159" s="14">
        <v>1</v>
      </c>
      <c r="F159" s="14">
        <v>1</v>
      </c>
      <c r="G159" s="14">
        <f t="shared" si="6"/>
        <v>5</v>
      </c>
      <c r="H159" s="50">
        <v>0</v>
      </c>
      <c r="I159" s="50">
        <v>0</v>
      </c>
      <c r="J159" s="14">
        <f t="shared" si="7"/>
        <v>36.94</v>
      </c>
      <c r="K159" s="64"/>
      <c r="L159" s="64"/>
      <c r="M159" s="64"/>
      <c r="N159" s="64"/>
      <c r="O159" s="70"/>
    </row>
    <row r="160" spans="1:15" x14ac:dyDescent="0.25">
      <c r="A160" s="67"/>
      <c r="B160" s="64"/>
      <c r="C160" s="21">
        <v>7</v>
      </c>
      <c r="D160" s="14">
        <v>34.46</v>
      </c>
      <c r="E160" s="14">
        <v>1</v>
      </c>
      <c r="F160" s="14">
        <v>1</v>
      </c>
      <c r="G160" s="14">
        <f t="shared" si="6"/>
        <v>5</v>
      </c>
      <c r="H160" s="50">
        <v>0</v>
      </c>
      <c r="I160" s="50">
        <v>0</v>
      </c>
      <c r="J160" s="14">
        <f t="shared" si="7"/>
        <v>29.46</v>
      </c>
      <c r="K160" s="64"/>
      <c r="L160" s="64"/>
      <c r="M160" s="64"/>
      <c r="N160" s="64"/>
      <c r="O160" s="70"/>
    </row>
    <row r="161" spans="1:15" x14ac:dyDescent="0.25">
      <c r="A161" s="67"/>
      <c r="B161" s="64"/>
      <c r="C161" s="21">
        <v>8</v>
      </c>
      <c r="D161" s="14">
        <v>43.11</v>
      </c>
      <c r="E161" s="14">
        <v>0</v>
      </c>
      <c r="F161" s="14">
        <v>3</v>
      </c>
      <c r="G161" s="14">
        <f t="shared" si="6"/>
        <v>15</v>
      </c>
      <c r="H161" s="50">
        <v>0</v>
      </c>
      <c r="I161" s="50">
        <v>0</v>
      </c>
      <c r="J161" s="14">
        <f t="shared" si="7"/>
        <v>58.11</v>
      </c>
      <c r="K161" s="64"/>
      <c r="L161" s="64"/>
      <c r="M161" s="64"/>
      <c r="N161" s="64"/>
      <c r="O161" s="70"/>
    </row>
    <row r="162" spans="1:15" x14ac:dyDescent="0.25">
      <c r="A162" s="67"/>
      <c r="B162" s="64"/>
      <c r="C162" s="21">
        <v>9</v>
      </c>
      <c r="D162" s="50">
        <v>24.5</v>
      </c>
      <c r="E162" s="50">
        <v>1</v>
      </c>
      <c r="F162" s="50">
        <v>0</v>
      </c>
      <c r="G162" s="14">
        <f t="shared" si="6"/>
        <v>0</v>
      </c>
      <c r="H162" s="50">
        <v>0</v>
      </c>
      <c r="I162" s="50">
        <v>0</v>
      </c>
      <c r="J162" s="14">
        <f t="shared" si="7"/>
        <v>14.5</v>
      </c>
      <c r="K162" s="64"/>
      <c r="L162" s="64"/>
      <c r="M162" s="64"/>
      <c r="N162" s="64"/>
      <c r="O162" s="70"/>
    </row>
    <row r="163" spans="1:15" x14ac:dyDescent="0.25">
      <c r="A163" s="68"/>
      <c r="B163" s="65"/>
      <c r="C163" s="22">
        <v>10</v>
      </c>
      <c r="D163" s="16">
        <v>33.19</v>
      </c>
      <c r="E163" s="16">
        <v>0</v>
      </c>
      <c r="F163" s="16">
        <v>1</v>
      </c>
      <c r="G163" s="16">
        <f t="shared" si="6"/>
        <v>5</v>
      </c>
      <c r="H163" s="16">
        <v>0</v>
      </c>
      <c r="I163" s="16">
        <v>0</v>
      </c>
      <c r="J163" s="16">
        <f t="shared" si="7"/>
        <v>38.19</v>
      </c>
      <c r="K163" s="65"/>
      <c r="L163" s="65"/>
      <c r="M163" s="65"/>
      <c r="N163" s="65"/>
      <c r="O163" s="71"/>
    </row>
    <row r="164" spans="1:15" x14ac:dyDescent="0.25">
      <c r="A164" s="66" t="s">
        <v>22</v>
      </c>
      <c r="B164" s="63" t="s">
        <v>83</v>
      </c>
      <c r="C164" s="20">
        <v>1</v>
      </c>
      <c r="D164" s="12">
        <v>41.12</v>
      </c>
      <c r="E164" s="12">
        <v>1</v>
      </c>
      <c r="F164" s="12">
        <v>1</v>
      </c>
      <c r="G164" s="12">
        <f t="shared" ref="G164:G193" si="8">PRODUCT(F164*5)</f>
        <v>5</v>
      </c>
      <c r="H164" s="12">
        <v>0</v>
      </c>
      <c r="I164" s="12">
        <v>0</v>
      </c>
      <c r="J164" s="12">
        <f t="shared" ref="J164:J193" si="9">SUM(D164,G164,H164*10,I164*10)-(E164*10)</f>
        <v>36.119999999999997</v>
      </c>
      <c r="K164" s="63">
        <f>SUM(F164:F173)</f>
        <v>15</v>
      </c>
      <c r="L164" s="63">
        <f>_xlfn.RANK.EQ(K164,K4:K243,1)</f>
        <v>9</v>
      </c>
      <c r="M164" s="63">
        <f>SUM(J164:J173)</f>
        <v>547.49</v>
      </c>
      <c r="N164" s="63">
        <f>_xlfn.RANK.EQ(M164,M4:M243,1)</f>
        <v>16</v>
      </c>
      <c r="O164" s="69">
        <f>Q7/M164*100</f>
        <v>57.743520429596884</v>
      </c>
    </row>
    <row r="165" spans="1:15" x14ac:dyDescent="0.25">
      <c r="A165" s="67"/>
      <c r="B165" s="64"/>
      <c r="C165" s="21">
        <v>2</v>
      </c>
      <c r="D165" s="14">
        <v>44.45</v>
      </c>
      <c r="E165" s="14">
        <v>0</v>
      </c>
      <c r="F165" s="14">
        <v>0</v>
      </c>
      <c r="G165" s="14">
        <f t="shared" si="8"/>
        <v>0</v>
      </c>
      <c r="H165" s="50">
        <v>0</v>
      </c>
      <c r="I165" s="50">
        <v>0</v>
      </c>
      <c r="J165" s="14">
        <f t="shared" si="9"/>
        <v>44.45</v>
      </c>
      <c r="K165" s="64"/>
      <c r="L165" s="64"/>
      <c r="M165" s="64"/>
      <c r="N165" s="64"/>
      <c r="O165" s="70"/>
    </row>
    <row r="166" spans="1:15" x14ac:dyDescent="0.25">
      <c r="A166" s="67"/>
      <c r="B166" s="64"/>
      <c r="C166" s="21">
        <v>3</v>
      </c>
      <c r="D166" s="14">
        <v>42.04</v>
      </c>
      <c r="E166" s="14">
        <v>0</v>
      </c>
      <c r="F166" s="14">
        <v>2</v>
      </c>
      <c r="G166" s="14">
        <f t="shared" si="8"/>
        <v>10</v>
      </c>
      <c r="H166" s="50">
        <v>0</v>
      </c>
      <c r="I166" s="50">
        <v>0</v>
      </c>
      <c r="J166" s="14">
        <f t="shared" si="9"/>
        <v>52.04</v>
      </c>
      <c r="K166" s="64"/>
      <c r="L166" s="64"/>
      <c r="M166" s="64"/>
      <c r="N166" s="64"/>
      <c r="O166" s="70"/>
    </row>
    <row r="167" spans="1:15" x14ac:dyDescent="0.25">
      <c r="A167" s="67"/>
      <c r="B167" s="64"/>
      <c r="C167" s="21">
        <v>4</v>
      </c>
      <c r="D167" s="50">
        <v>39.36</v>
      </c>
      <c r="E167" s="50">
        <v>0</v>
      </c>
      <c r="F167" s="50">
        <v>0</v>
      </c>
      <c r="G167" s="14">
        <f t="shared" si="8"/>
        <v>0</v>
      </c>
      <c r="H167" s="50">
        <v>0</v>
      </c>
      <c r="I167" s="50">
        <v>0</v>
      </c>
      <c r="J167" s="14">
        <f t="shared" si="9"/>
        <v>39.36</v>
      </c>
      <c r="K167" s="64"/>
      <c r="L167" s="64"/>
      <c r="M167" s="64"/>
      <c r="N167" s="64"/>
      <c r="O167" s="70"/>
    </row>
    <row r="168" spans="1:15" x14ac:dyDescent="0.25">
      <c r="A168" s="67"/>
      <c r="B168" s="64"/>
      <c r="C168" s="21">
        <v>5</v>
      </c>
      <c r="D168" s="50">
        <v>48.9</v>
      </c>
      <c r="E168" s="50">
        <v>1</v>
      </c>
      <c r="F168" s="50">
        <v>2</v>
      </c>
      <c r="G168" s="14">
        <f t="shared" si="8"/>
        <v>10</v>
      </c>
      <c r="H168" s="50">
        <v>0</v>
      </c>
      <c r="I168" s="50">
        <v>0</v>
      </c>
      <c r="J168" s="14">
        <f t="shared" si="9"/>
        <v>48.9</v>
      </c>
      <c r="K168" s="64"/>
      <c r="L168" s="64"/>
      <c r="M168" s="64"/>
      <c r="N168" s="64"/>
      <c r="O168" s="70"/>
    </row>
    <row r="169" spans="1:15" x14ac:dyDescent="0.25">
      <c r="A169" s="67"/>
      <c r="B169" s="64"/>
      <c r="C169" s="21">
        <v>6</v>
      </c>
      <c r="D169" s="50">
        <v>53.79</v>
      </c>
      <c r="E169" s="50">
        <v>0</v>
      </c>
      <c r="F169" s="50">
        <v>6</v>
      </c>
      <c r="G169" s="14">
        <f t="shared" si="8"/>
        <v>30</v>
      </c>
      <c r="H169" s="50">
        <v>0</v>
      </c>
      <c r="I169" s="50">
        <v>0</v>
      </c>
      <c r="J169" s="14">
        <f t="shared" si="9"/>
        <v>83.789999999999992</v>
      </c>
      <c r="K169" s="64"/>
      <c r="L169" s="64"/>
      <c r="M169" s="64"/>
      <c r="N169" s="64"/>
      <c r="O169" s="70"/>
    </row>
    <row r="170" spans="1:15" x14ac:dyDescent="0.25">
      <c r="A170" s="67"/>
      <c r="B170" s="64"/>
      <c r="C170" s="21">
        <v>7</v>
      </c>
      <c r="D170" s="50">
        <v>45.36</v>
      </c>
      <c r="E170" s="50">
        <v>1</v>
      </c>
      <c r="F170" s="50">
        <v>0</v>
      </c>
      <c r="G170" s="14">
        <f t="shared" si="8"/>
        <v>0</v>
      </c>
      <c r="H170" s="50">
        <v>0</v>
      </c>
      <c r="I170" s="50">
        <v>0</v>
      </c>
      <c r="J170" s="14">
        <f t="shared" si="9"/>
        <v>35.36</v>
      </c>
      <c r="K170" s="64"/>
      <c r="L170" s="64"/>
      <c r="M170" s="64"/>
      <c r="N170" s="64"/>
      <c r="O170" s="70"/>
    </row>
    <row r="171" spans="1:15" x14ac:dyDescent="0.25">
      <c r="A171" s="67"/>
      <c r="B171" s="64"/>
      <c r="C171" s="21">
        <v>8</v>
      </c>
      <c r="D171" s="50">
        <v>53.1</v>
      </c>
      <c r="E171" s="50">
        <v>0</v>
      </c>
      <c r="F171" s="50">
        <v>3</v>
      </c>
      <c r="G171" s="14">
        <f t="shared" si="8"/>
        <v>15</v>
      </c>
      <c r="H171" s="50">
        <v>0</v>
      </c>
      <c r="I171" s="50">
        <v>0</v>
      </c>
      <c r="J171" s="14">
        <f t="shared" si="9"/>
        <v>68.099999999999994</v>
      </c>
      <c r="K171" s="64"/>
      <c r="L171" s="64"/>
      <c r="M171" s="64"/>
      <c r="N171" s="64"/>
      <c r="O171" s="70"/>
    </row>
    <row r="172" spans="1:15" x14ac:dyDescent="0.25">
      <c r="A172" s="67"/>
      <c r="B172" s="64"/>
      <c r="C172" s="21">
        <v>9</v>
      </c>
      <c r="D172" s="50">
        <v>90.11</v>
      </c>
      <c r="E172" s="50">
        <v>0</v>
      </c>
      <c r="F172" s="50">
        <v>0</v>
      </c>
      <c r="G172" s="14">
        <f t="shared" si="8"/>
        <v>0</v>
      </c>
      <c r="H172" s="50">
        <v>0</v>
      </c>
      <c r="I172" s="50">
        <v>0</v>
      </c>
      <c r="J172" s="14">
        <f t="shared" si="9"/>
        <v>90.11</v>
      </c>
      <c r="K172" s="64"/>
      <c r="L172" s="64"/>
      <c r="M172" s="64"/>
      <c r="N172" s="64"/>
      <c r="O172" s="70"/>
    </row>
    <row r="173" spans="1:15" x14ac:dyDescent="0.25">
      <c r="A173" s="68"/>
      <c r="B173" s="65"/>
      <c r="C173" s="22">
        <v>10</v>
      </c>
      <c r="D173" s="16">
        <v>44.26</v>
      </c>
      <c r="E173" s="16">
        <v>0</v>
      </c>
      <c r="F173" s="16">
        <v>1</v>
      </c>
      <c r="G173" s="16">
        <f t="shared" si="8"/>
        <v>5</v>
      </c>
      <c r="H173" s="16">
        <v>0</v>
      </c>
      <c r="I173" s="16">
        <v>0</v>
      </c>
      <c r="J173" s="16">
        <f t="shared" si="9"/>
        <v>49.26</v>
      </c>
      <c r="K173" s="65"/>
      <c r="L173" s="65"/>
      <c r="M173" s="65"/>
      <c r="N173" s="65"/>
      <c r="O173" s="71"/>
    </row>
    <row r="174" spans="1:15" x14ac:dyDescent="0.25">
      <c r="A174" s="66" t="s">
        <v>35</v>
      </c>
      <c r="B174" s="63" t="s">
        <v>84</v>
      </c>
      <c r="C174" s="20">
        <v>1</v>
      </c>
      <c r="D174" s="12">
        <v>28.44</v>
      </c>
      <c r="E174" s="12">
        <v>0</v>
      </c>
      <c r="F174" s="12">
        <v>4</v>
      </c>
      <c r="G174" s="12">
        <f t="shared" si="8"/>
        <v>20</v>
      </c>
      <c r="H174" s="12">
        <v>1</v>
      </c>
      <c r="I174" s="12">
        <v>0</v>
      </c>
      <c r="J174" s="12">
        <f t="shared" si="9"/>
        <v>58.44</v>
      </c>
      <c r="K174" s="63">
        <f>SUM(F174:F183)</f>
        <v>48</v>
      </c>
      <c r="L174" s="63">
        <f>_xlfn.RANK.EQ(K174,K4:K243,1)</f>
        <v>24</v>
      </c>
      <c r="M174" s="63">
        <f>SUM(J174:J183)</f>
        <v>578.29999999999995</v>
      </c>
      <c r="N174" s="63">
        <f>_xlfn.RANK.EQ(M174,M4:M243,1)</f>
        <v>17</v>
      </c>
      <c r="O174" s="69">
        <f>Q7/M174*100</f>
        <v>54.667127788345148</v>
      </c>
    </row>
    <row r="175" spans="1:15" x14ac:dyDescent="0.25">
      <c r="A175" s="67"/>
      <c r="B175" s="64"/>
      <c r="C175" s="21">
        <v>2</v>
      </c>
      <c r="D175" s="14">
        <v>38.590000000000003</v>
      </c>
      <c r="E175" s="14">
        <v>0</v>
      </c>
      <c r="F175" s="14">
        <v>4</v>
      </c>
      <c r="G175" s="14">
        <f t="shared" si="8"/>
        <v>20</v>
      </c>
      <c r="H175" s="50">
        <v>0</v>
      </c>
      <c r="I175" s="50">
        <v>0</v>
      </c>
      <c r="J175" s="14">
        <f t="shared" si="9"/>
        <v>58.59</v>
      </c>
      <c r="K175" s="64"/>
      <c r="L175" s="64"/>
      <c r="M175" s="64"/>
      <c r="N175" s="64"/>
      <c r="O175" s="70"/>
    </row>
    <row r="176" spans="1:15" x14ac:dyDescent="0.25">
      <c r="A176" s="67"/>
      <c r="B176" s="64"/>
      <c r="C176" s="21">
        <v>3</v>
      </c>
      <c r="D176" s="14">
        <v>35.22</v>
      </c>
      <c r="E176" s="14">
        <v>0</v>
      </c>
      <c r="F176" s="14">
        <v>5</v>
      </c>
      <c r="G176" s="14">
        <f t="shared" si="8"/>
        <v>25</v>
      </c>
      <c r="H176" s="50">
        <v>0</v>
      </c>
      <c r="I176" s="50">
        <v>0</v>
      </c>
      <c r="J176" s="14">
        <f t="shared" si="9"/>
        <v>60.22</v>
      </c>
      <c r="K176" s="64"/>
      <c r="L176" s="64"/>
      <c r="M176" s="64"/>
      <c r="N176" s="64"/>
      <c r="O176" s="70"/>
    </row>
    <row r="177" spans="1:15" x14ac:dyDescent="0.25">
      <c r="A177" s="67"/>
      <c r="B177" s="64"/>
      <c r="C177" s="21">
        <v>4</v>
      </c>
      <c r="D177" s="50">
        <v>25.45</v>
      </c>
      <c r="E177" s="50">
        <v>0</v>
      </c>
      <c r="F177" s="50">
        <v>2</v>
      </c>
      <c r="G177" s="14">
        <f t="shared" si="8"/>
        <v>10</v>
      </c>
      <c r="H177" s="50">
        <v>0</v>
      </c>
      <c r="I177" s="50">
        <v>0</v>
      </c>
      <c r="J177" s="14">
        <f t="shared" si="9"/>
        <v>35.450000000000003</v>
      </c>
      <c r="K177" s="64"/>
      <c r="L177" s="64"/>
      <c r="M177" s="64"/>
      <c r="N177" s="64"/>
      <c r="O177" s="70"/>
    </row>
    <row r="178" spans="1:15" x14ac:dyDescent="0.25">
      <c r="A178" s="67"/>
      <c r="B178" s="64"/>
      <c r="C178" s="21">
        <v>5</v>
      </c>
      <c r="D178" s="50">
        <v>34.51</v>
      </c>
      <c r="E178" s="50">
        <v>0</v>
      </c>
      <c r="F178" s="50">
        <v>5</v>
      </c>
      <c r="G178" s="14">
        <f t="shared" si="8"/>
        <v>25</v>
      </c>
      <c r="H178" s="50">
        <v>1</v>
      </c>
      <c r="I178" s="50">
        <v>0</v>
      </c>
      <c r="J178" s="14">
        <f t="shared" si="9"/>
        <v>69.509999999999991</v>
      </c>
      <c r="K178" s="64"/>
      <c r="L178" s="64"/>
      <c r="M178" s="64"/>
      <c r="N178" s="64"/>
      <c r="O178" s="70"/>
    </row>
    <row r="179" spans="1:15" x14ac:dyDescent="0.25">
      <c r="A179" s="67"/>
      <c r="B179" s="64"/>
      <c r="C179" s="21">
        <v>6</v>
      </c>
      <c r="D179" s="50">
        <v>32.119999999999997</v>
      </c>
      <c r="E179" s="50">
        <v>0</v>
      </c>
      <c r="F179" s="50">
        <v>4</v>
      </c>
      <c r="G179" s="14">
        <f t="shared" si="8"/>
        <v>20</v>
      </c>
      <c r="H179" s="50">
        <v>0</v>
      </c>
      <c r="I179" s="50">
        <v>0</v>
      </c>
      <c r="J179" s="14">
        <f t="shared" si="9"/>
        <v>52.12</v>
      </c>
      <c r="K179" s="64"/>
      <c r="L179" s="64"/>
      <c r="M179" s="64"/>
      <c r="N179" s="64"/>
      <c r="O179" s="70"/>
    </row>
    <row r="180" spans="1:15" x14ac:dyDescent="0.25">
      <c r="A180" s="67"/>
      <c r="B180" s="64"/>
      <c r="C180" s="21">
        <v>7</v>
      </c>
      <c r="D180" s="50">
        <v>31.5</v>
      </c>
      <c r="E180" s="50">
        <v>1</v>
      </c>
      <c r="F180" s="50">
        <v>4</v>
      </c>
      <c r="G180" s="14">
        <f t="shared" si="8"/>
        <v>20</v>
      </c>
      <c r="H180" s="50">
        <v>0</v>
      </c>
      <c r="I180" s="50">
        <v>0</v>
      </c>
      <c r="J180" s="14">
        <f t="shared" si="9"/>
        <v>41.5</v>
      </c>
      <c r="K180" s="64"/>
      <c r="L180" s="64"/>
      <c r="M180" s="64"/>
      <c r="N180" s="64"/>
      <c r="O180" s="70"/>
    </row>
    <row r="181" spans="1:15" x14ac:dyDescent="0.25">
      <c r="A181" s="67"/>
      <c r="B181" s="64"/>
      <c r="C181" s="21">
        <v>8</v>
      </c>
      <c r="D181" s="50">
        <v>34.72</v>
      </c>
      <c r="E181" s="50">
        <v>0</v>
      </c>
      <c r="F181" s="50">
        <v>6</v>
      </c>
      <c r="G181" s="14">
        <f t="shared" si="8"/>
        <v>30</v>
      </c>
      <c r="H181" s="50">
        <v>0</v>
      </c>
      <c r="I181" s="50">
        <v>0</v>
      </c>
      <c r="J181" s="14">
        <f t="shared" si="9"/>
        <v>64.72</v>
      </c>
      <c r="K181" s="64"/>
      <c r="L181" s="64"/>
      <c r="M181" s="64"/>
      <c r="N181" s="64"/>
      <c r="O181" s="70"/>
    </row>
    <row r="182" spans="1:15" x14ac:dyDescent="0.25">
      <c r="A182" s="67"/>
      <c r="B182" s="64"/>
      <c r="C182" s="21">
        <v>9</v>
      </c>
      <c r="D182" s="50">
        <v>29.77</v>
      </c>
      <c r="E182" s="50">
        <v>0</v>
      </c>
      <c r="F182" s="50">
        <v>6</v>
      </c>
      <c r="G182" s="14">
        <f t="shared" si="8"/>
        <v>30</v>
      </c>
      <c r="H182" s="50">
        <v>0</v>
      </c>
      <c r="I182" s="50">
        <v>0</v>
      </c>
      <c r="J182" s="14">
        <f t="shared" si="9"/>
        <v>59.769999999999996</v>
      </c>
      <c r="K182" s="64"/>
      <c r="L182" s="64"/>
      <c r="M182" s="64"/>
      <c r="N182" s="64"/>
      <c r="O182" s="70"/>
    </row>
    <row r="183" spans="1:15" x14ac:dyDescent="0.25">
      <c r="A183" s="68"/>
      <c r="B183" s="65"/>
      <c r="C183" s="22">
        <v>10</v>
      </c>
      <c r="D183" s="16">
        <v>37.979999999999997</v>
      </c>
      <c r="E183" s="16">
        <v>0</v>
      </c>
      <c r="F183" s="16">
        <v>8</v>
      </c>
      <c r="G183" s="16">
        <f t="shared" si="8"/>
        <v>40</v>
      </c>
      <c r="H183" s="16">
        <v>0</v>
      </c>
      <c r="I183" s="16">
        <v>0</v>
      </c>
      <c r="J183" s="16">
        <f t="shared" si="9"/>
        <v>77.97999999999999</v>
      </c>
      <c r="K183" s="65"/>
      <c r="L183" s="65"/>
      <c r="M183" s="65"/>
      <c r="N183" s="65"/>
      <c r="O183" s="71"/>
    </row>
    <row r="184" spans="1:15" x14ac:dyDescent="0.25">
      <c r="A184" s="66" t="s">
        <v>1</v>
      </c>
      <c r="B184" s="63" t="s">
        <v>85</v>
      </c>
      <c r="C184" s="20">
        <v>1</v>
      </c>
      <c r="D184" s="12">
        <v>41.37</v>
      </c>
      <c r="E184" s="12">
        <v>1</v>
      </c>
      <c r="F184" s="12">
        <v>1</v>
      </c>
      <c r="G184" s="12">
        <f t="shared" si="8"/>
        <v>5</v>
      </c>
      <c r="H184" s="12">
        <v>0</v>
      </c>
      <c r="I184" s="12">
        <v>0</v>
      </c>
      <c r="J184" s="12">
        <f t="shared" si="9"/>
        <v>36.369999999999997</v>
      </c>
      <c r="K184" s="63">
        <f>SUM(F184:F193)</f>
        <v>18</v>
      </c>
      <c r="L184" s="63">
        <f>_xlfn.RANK.EQ(K184,K4:K243,1)</f>
        <v>10</v>
      </c>
      <c r="M184" s="63">
        <f>SUM(J184:J193)</f>
        <v>612.89</v>
      </c>
      <c r="N184" s="63">
        <f>_xlfn.RANK.EQ(M184,M4:M243,1)</f>
        <v>19</v>
      </c>
      <c r="O184" s="69">
        <f>Q7/M184*100</f>
        <v>51.581849924129941</v>
      </c>
    </row>
    <row r="185" spans="1:15" x14ac:dyDescent="0.25">
      <c r="A185" s="67"/>
      <c r="B185" s="64"/>
      <c r="C185" s="21">
        <v>2</v>
      </c>
      <c r="D185" s="50">
        <v>49.38</v>
      </c>
      <c r="E185" s="50">
        <v>0</v>
      </c>
      <c r="F185" s="50">
        <v>0</v>
      </c>
      <c r="G185" s="14">
        <f t="shared" si="8"/>
        <v>0</v>
      </c>
      <c r="H185" s="50">
        <v>0</v>
      </c>
      <c r="I185" s="50">
        <v>0</v>
      </c>
      <c r="J185" s="14">
        <f t="shared" si="9"/>
        <v>49.38</v>
      </c>
      <c r="K185" s="64"/>
      <c r="L185" s="64"/>
      <c r="M185" s="64"/>
      <c r="N185" s="64"/>
      <c r="O185" s="70"/>
    </row>
    <row r="186" spans="1:15" x14ac:dyDescent="0.25">
      <c r="A186" s="67"/>
      <c r="B186" s="64"/>
      <c r="C186" s="21">
        <v>3</v>
      </c>
      <c r="D186" s="50">
        <v>53.25</v>
      </c>
      <c r="E186" s="50">
        <v>0</v>
      </c>
      <c r="F186" s="50">
        <v>4</v>
      </c>
      <c r="G186" s="14">
        <f t="shared" si="8"/>
        <v>20</v>
      </c>
      <c r="H186" s="50">
        <v>0</v>
      </c>
      <c r="I186" s="50">
        <v>0</v>
      </c>
      <c r="J186" s="14">
        <f t="shared" si="9"/>
        <v>73.25</v>
      </c>
      <c r="K186" s="64"/>
      <c r="L186" s="64"/>
      <c r="M186" s="64"/>
      <c r="N186" s="64"/>
      <c r="O186" s="70"/>
    </row>
    <row r="187" spans="1:15" x14ac:dyDescent="0.25">
      <c r="A187" s="67"/>
      <c r="B187" s="64"/>
      <c r="C187" s="21">
        <v>4</v>
      </c>
      <c r="D187" s="50">
        <v>36.950000000000003</v>
      </c>
      <c r="E187" s="50">
        <v>0</v>
      </c>
      <c r="F187" s="50">
        <v>1</v>
      </c>
      <c r="G187" s="14">
        <f t="shared" si="8"/>
        <v>5</v>
      </c>
      <c r="H187" s="50">
        <v>0</v>
      </c>
      <c r="I187" s="50">
        <v>0</v>
      </c>
      <c r="J187" s="14">
        <f t="shared" si="9"/>
        <v>41.95</v>
      </c>
      <c r="K187" s="64"/>
      <c r="L187" s="64"/>
      <c r="M187" s="64"/>
      <c r="N187" s="64"/>
      <c r="O187" s="70"/>
    </row>
    <row r="188" spans="1:15" x14ac:dyDescent="0.25">
      <c r="A188" s="67"/>
      <c r="B188" s="64"/>
      <c r="C188" s="21">
        <v>5</v>
      </c>
      <c r="D188" s="50">
        <v>56.7</v>
      </c>
      <c r="E188" s="50">
        <v>1</v>
      </c>
      <c r="F188" s="50">
        <v>2</v>
      </c>
      <c r="G188" s="14">
        <f t="shared" si="8"/>
        <v>10</v>
      </c>
      <c r="H188" s="50">
        <v>0</v>
      </c>
      <c r="I188" s="50">
        <v>0</v>
      </c>
      <c r="J188" s="14">
        <f t="shared" si="9"/>
        <v>56.7</v>
      </c>
      <c r="K188" s="64"/>
      <c r="L188" s="64"/>
      <c r="M188" s="64"/>
      <c r="N188" s="64"/>
      <c r="O188" s="70"/>
    </row>
    <row r="189" spans="1:15" x14ac:dyDescent="0.25">
      <c r="A189" s="67"/>
      <c r="B189" s="64"/>
      <c r="C189" s="21">
        <v>6</v>
      </c>
      <c r="D189" s="14">
        <v>62.7</v>
      </c>
      <c r="E189" s="14">
        <v>0</v>
      </c>
      <c r="F189" s="14">
        <v>2</v>
      </c>
      <c r="G189" s="14">
        <f t="shared" si="8"/>
        <v>10</v>
      </c>
      <c r="H189" s="50">
        <v>0</v>
      </c>
      <c r="I189" s="50">
        <v>0</v>
      </c>
      <c r="J189" s="14">
        <f t="shared" si="9"/>
        <v>72.7</v>
      </c>
      <c r="K189" s="64"/>
      <c r="L189" s="64"/>
      <c r="M189" s="64"/>
      <c r="N189" s="64"/>
      <c r="O189" s="70"/>
    </row>
    <row r="190" spans="1:15" x14ac:dyDescent="0.25">
      <c r="A190" s="67"/>
      <c r="B190" s="64"/>
      <c r="C190" s="21">
        <v>7</v>
      </c>
      <c r="D190" s="14">
        <v>62.26</v>
      </c>
      <c r="E190" s="14">
        <v>0</v>
      </c>
      <c r="F190" s="14">
        <v>2</v>
      </c>
      <c r="G190" s="14">
        <f t="shared" si="8"/>
        <v>10</v>
      </c>
      <c r="H190" s="50">
        <v>0</v>
      </c>
      <c r="I190" s="50">
        <v>0</v>
      </c>
      <c r="J190" s="14">
        <f t="shared" si="9"/>
        <v>72.259999999999991</v>
      </c>
      <c r="K190" s="64"/>
      <c r="L190" s="64"/>
      <c r="M190" s="64"/>
      <c r="N190" s="64"/>
      <c r="O190" s="70"/>
    </row>
    <row r="191" spans="1:15" x14ac:dyDescent="0.25">
      <c r="A191" s="67"/>
      <c r="B191" s="64"/>
      <c r="C191" s="21">
        <v>8</v>
      </c>
      <c r="D191" s="14">
        <v>66.39</v>
      </c>
      <c r="E191" s="14">
        <v>0</v>
      </c>
      <c r="F191" s="14">
        <v>4</v>
      </c>
      <c r="G191" s="14">
        <f t="shared" si="8"/>
        <v>20</v>
      </c>
      <c r="H191" s="50">
        <v>0</v>
      </c>
      <c r="I191" s="50">
        <v>0</v>
      </c>
      <c r="J191" s="14">
        <f t="shared" si="9"/>
        <v>86.39</v>
      </c>
      <c r="K191" s="64"/>
      <c r="L191" s="64"/>
      <c r="M191" s="64"/>
      <c r="N191" s="64"/>
      <c r="O191" s="70"/>
    </row>
    <row r="192" spans="1:15" x14ac:dyDescent="0.25">
      <c r="A192" s="67"/>
      <c r="B192" s="64"/>
      <c r="C192" s="21">
        <v>9</v>
      </c>
      <c r="D192" s="50">
        <v>48.06</v>
      </c>
      <c r="E192" s="50">
        <v>0</v>
      </c>
      <c r="F192" s="50">
        <v>1</v>
      </c>
      <c r="G192" s="14">
        <f t="shared" si="8"/>
        <v>5</v>
      </c>
      <c r="H192" s="50">
        <v>0</v>
      </c>
      <c r="I192" s="50">
        <v>0</v>
      </c>
      <c r="J192" s="14">
        <f t="shared" si="9"/>
        <v>53.06</v>
      </c>
      <c r="K192" s="64"/>
      <c r="L192" s="64"/>
      <c r="M192" s="64"/>
      <c r="N192" s="64"/>
      <c r="O192" s="70"/>
    </row>
    <row r="193" spans="1:15" x14ac:dyDescent="0.25">
      <c r="A193" s="68"/>
      <c r="B193" s="65"/>
      <c r="C193" s="22">
        <v>10</v>
      </c>
      <c r="D193" s="16">
        <v>65.83</v>
      </c>
      <c r="E193" s="16">
        <v>0</v>
      </c>
      <c r="F193" s="16">
        <v>1</v>
      </c>
      <c r="G193" s="16">
        <f t="shared" si="8"/>
        <v>5</v>
      </c>
      <c r="H193" s="16">
        <v>0</v>
      </c>
      <c r="I193" s="16">
        <v>0</v>
      </c>
      <c r="J193" s="16">
        <f t="shared" si="9"/>
        <v>70.83</v>
      </c>
      <c r="K193" s="65"/>
      <c r="L193" s="65"/>
      <c r="M193" s="65"/>
      <c r="N193" s="65"/>
      <c r="O193" s="71"/>
    </row>
    <row r="194" spans="1:15" x14ac:dyDescent="0.25">
      <c r="A194" s="66" t="s">
        <v>1</v>
      </c>
      <c r="B194" s="63" t="s">
        <v>87</v>
      </c>
      <c r="C194" s="20">
        <v>1</v>
      </c>
      <c r="D194" s="12">
        <v>33.18</v>
      </c>
      <c r="E194" s="12">
        <v>0</v>
      </c>
      <c r="F194" s="12">
        <v>2</v>
      </c>
      <c r="G194" s="12">
        <f t="shared" ref="G194:G225" si="10">PRODUCT(F194*5)</f>
        <v>10</v>
      </c>
      <c r="H194" s="12">
        <v>0</v>
      </c>
      <c r="I194" s="12">
        <v>0</v>
      </c>
      <c r="J194" s="12">
        <f t="shared" ref="J194:J225" si="11">SUM(D194,G194,H194*10,I194*10)-(E194*10)</f>
        <v>43.18</v>
      </c>
      <c r="K194" s="63">
        <f>SUM(F194:F203)</f>
        <v>21</v>
      </c>
      <c r="L194" s="63">
        <f>_xlfn.RANK.EQ(K194,K4:K243,1)</f>
        <v>13</v>
      </c>
      <c r="M194" s="63">
        <f>SUM(J194:J203)</f>
        <v>539.49</v>
      </c>
      <c r="N194" s="63">
        <f>_xlfn.RANK.EQ(M194,M4:M243,1)</f>
        <v>14</v>
      </c>
      <c r="O194" s="69">
        <f>Q7/M194*100</f>
        <v>58.599788689317691</v>
      </c>
    </row>
    <row r="195" spans="1:15" x14ac:dyDescent="0.25">
      <c r="A195" s="67"/>
      <c r="B195" s="64"/>
      <c r="C195" s="21">
        <v>2</v>
      </c>
      <c r="D195" s="50">
        <v>39.35</v>
      </c>
      <c r="E195" s="50">
        <v>0</v>
      </c>
      <c r="F195" s="50">
        <v>1</v>
      </c>
      <c r="G195" s="14">
        <f t="shared" si="10"/>
        <v>5</v>
      </c>
      <c r="H195" s="50">
        <v>0</v>
      </c>
      <c r="I195" s="50">
        <v>0</v>
      </c>
      <c r="J195" s="14">
        <f t="shared" si="11"/>
        <v>44.35</v>
      </c>
      <c r="K195" s="64"/>
      <c r="L195" s="64"/>
      <c r="M195" s="64"/>
      <c r="N195" s="64"/>
      <c r="O195" s="70"/>
    </row>
    <row r="196" spans="1:15" x14ac:dyDescent="0.25">
      <c r="A196" s="67"/>
      <c r="B196" s="64"/>
      <c r="C196" s="21">
        <v>3</v>
      </c>
      <c r="D196" s="50">
        <v>42.65</v>
      </c>
      <c r="E196" s="50">
        <v>0</v>
      </c>
      <c r="F196" s="50">
        <v>2</v>
      </c>
      <c r="G196" s="14">
        <f t="shared" si="10"/>
        <v>10</v>
      </c>
      <c r="H196" s="50">
        <v>0</v>
      </c>
      <c r="I196" s="50">
        <v>0</v>
      </c>
      <c r="J196" s="14">
        <f t="shared" si="11"/>
        <v>52.65</v>
      </c>
      <c r="K196" s="64"/>
      <c r="L196" s="64"/>
      <c r="M196" s="64"/>
      <c r="N196" s="64"/>
      <c r="O196" s="70"/>
    </row>
    <row r="197" spans="1:15" x14ac:dyDescent="0.25">
      <c r="A197" s="67"/>
      <c r="B197" s="64"/>
      <c r="C197" s="21">
        <v>4</v>
      </c>
      <c r="D197" s="50">
        <v>39.659999999999997</v>
      </c>
      <c r="E197" s="50">
        <v>0</v>
      </c>
      <c r="F197" s="50">
        <v>2</v>
      </c>
      <c r="G197" s="14">
        <f t="shared" si="10"/>
        <v>10</v>
      </c>
      <c r="H197" s="50">
        <v>0</v>
      </c>
      <c r="I197" s="50">
        <v>0</v>
      </c>
      <c r="J197" s="14">
        <f t="shared" si="11"/>
        <v>49.66</v>
      </c>
      <c r="K197" s="64"/>
      <c r="L197" s="64"/>
      <c r="M197" s="64"/>
      <c r="N197" s="64"/>
      <c r="O197" s="70"/>
    </row>
    <row r="198" spans="1:15" x14ac:dyDescent="0.25">
      <c r="A198" s="67"/>
      <c r="B198" s="64"/>
      <c r="C198" s="21">
        <v>5</v>
      </c>
      <c r="D198" s="50">
        <v>42.7</v>
      </c>
      <c r="E198" s="50">
        <v>1</v>
      </c>
      <c r="F198" s="50">
        <v>0</v>
      </c>
      <c r="G198" s="14">
        <f t="shared" si="10"/>
        <v>0</v>
      </c>
      <c r="H198" s="50">
        <v>0</v>
      </c>
      <c r="I198" s="50">
        <v>0</v>
      </c>
      <c r="J198" s="14">
        <f t="shared" si="11"/>
        <v>32.700000000000003</v>
      </c>
      <c r="K198" s="64"/>
      <c r="L198" s="64"/>
      <c r="M198" s="64"/>
      <c r="N198" s="64"/>
      <c r="O198" s="70"/>
    </row>
    <row r="199" spans="1:15" x14ac:dyDescent="0.25">
      <c r="A199" s="67"/>
      <c r="B199" s="64"/>
      <c r="C199" s="21">
        <v>6</v>
      </c>
      <c r="D199" s="14">
        <v>56.01</v>
      </c>
      <c r="E199" s="14">
        <v>0</v>
      </c>
      <c r="F199" s="14">
        <v>4</v>
      </c>
      <c r="G199" s="14">
        <f t="shared" si="10"/>
        <v>20</v>
      </c>
      <c r="H199" s="50">
        <v>0</v>
      </c>
      <c r="I199" s="50">
        <v>0</v>
      </c>
      <c r="J199" s="14">
        <f t="shared" si="11"/>
        <v>76.009999999999991</v>
      </c>
      <c r="K199" s="64"/>
      <c r="L199" s="64"/>
      <c r="M199" s="64"/>
      <c r="N199" s="64"/>
      <c r="O199" s="70"/>
    </row>
    <row r="200" spans="1:15" x14ac:dyDescent="0.25">
      <c r="A200" s="67"/>
      <c r="B200" s="64"/>
      <c r="C200" s="21">
        <v>7</v>
      </c>
      <c r="D200" s="14">
        <v>50.81</v>
      </c>
      <c r="E200" s="14">
        <v>1</v>
      </c>
      <c r="F200" s="14">
        <v>3</v>
      </c>
      <c r="G200" s="14">
        <f t="shared" si="10"/>
        <v>15</v>
      </c>
      <c r="H200" s="50">
        <v>0</v>
      </c>
      <c r="I200" s="50">
        <v>0</v>
      </c>
      <c r="J200" s="14">
        <f t="shared" si="11"/>
        <v>55.81</v>
      </c>
      <c r="K200" s="64"/>
      <c r="L200" s="64"/>
      <c r="M200" s="64"/>
      <c r="N200" s="64"/>
      <c r="O200" s="70"/>
    </row>
    <row r="201" spans="1:15" x14ac:dyDescent="0.25">
      <c r="A201" s="67"/>
      <c r="B201" s="64"/>
      <c r="C201" s="21">
        <v>8</v>
      </c>
      <c r="D201" s="14">
        <v>50.92</v>
      </c>
      <c r="E201" s="14">
        <v>0</v>
      </c>
      <c r="F201" s="14">
        <v>2</v>
      </c>
      <c r="G201" s="14">
        <f t="shared" si="10"/>
        <v>10</v>
      </c>
      <c r="H201" s="50">
        <v>0</v>
      </c>
      <c r="I201" s="50">
        <v>0</v>
      </c>
      <c r="J201" s="14">
        <f t="shared" si="11"/>
        <v>60.92</v>
      </c>
      <c r="K201" s="64"/>
      <c r="L201" s="64"/>
      <c r="M201" s="64"/>
      <c r="N201" s="64"/>
      <c r="O201" s="70"/>
    </row>
    <row r="202" spans="1:15" x14ac:dyDescent="0.25">
      <c r="A202" s="67"/>
      <c r="B202" s="64"/>
      <c r="C202" s="21">
        <v>9</v>
      </c>
      <c r="D202" s="50">
        <v>35.44</v>
      </c>
      <c r="E202" s="50">
        <v>0</v>
      </c>
      <c r="F202" s="50">
        <v>1</v>
      </c>
      <c r="G202" s="14">
        <f t="shared" si="10"/>
        <v>5</v>
      </c>
      <c r="H202" s="50">
        <v>0</v>
      </c>
      <c r="I202" s="50">
        <v>0</v>
      </c>
      <c r="J202" s="14">
        <f t="shared" si="11"/>
        <v>40.44</v>
      </c>
      <c r="K202" s="64"/>
      <c r="L202" s="64"/>
      <c r="M202" s="64"/>
      <c r="N202" s="64"/>
      <c r="O202" s="70"/>
    </row>
    <row r="203" spans="1:15" x14ac:dyDescent="0.25">
      <c r="A203" s="68"/>
      <c r="B203" s="65"/>
      <c r="C203" s="22">
        <v>10</v>
      </c>
      <c r="D203" s="16">
        <v>63.77</v>
      </c>
      <c r="E203" s="16">
        <v>0</v>
      </c>
      <c r="F203" s="16">
        <v>4</v>
      </c>
      <c r="G203" s="16">
        <f t="shared" si="10"/>
        <v>20</v>
      </c>
      <c r="H203" s="16">
        <v>0</v>
      </c>
      <c r="I203" s="16">
        <v>0</v>
      </c>
      <c r="J203" s="16">
        <f t="shared" si="11"/>
        <v>83.77000000000001</v>
      </c>
      <c r="K203" s="65"/>
      <c r="L203" s="65"/>
      <c r="M203" s="65"/>
      <c r="N203" s="65"/>
      <c r="O203" s="71"/>
    </row>
    <row r="204" spans="1:15" x14ac:dyDescent="0.25">
      <c r="A204" s="66" t="s">
        <v>1</v>
      </c>
      <c r="B204" s="63" t="s">
        <v>88</v>
      </c>
      <c r="C204" s="20">
        <v>1</v>
      </c>
      <c r="D204" s="12">
        <v>37.43</v>
      </c>
      <c r="E204" s="12">
        <v>0</v>
      </c>
      <c r="F204" s="12">
        <v>3</v>
      </c>
      <c r="G204" s="12">
        <f t="shared" si="10"/>
        <v>15</v>
      </c>
      <c r="H204" s="12">
        <v>0</v>
      </c>
      <c r="I204" s="12">
        <v>0</v>
      </c>
      <c r="J204" s="12">
        <f t="shared" si="11"/>
        <v>52.43</v>
      </c>
      <c r="K204" s="63">
        <f>SUM(F204:F213)</f>
        <v>42</v>
      </c>
      <c r="L204" s="63">
        <f>_xlfn.RANK.EQ(K204,K4:K243,1)</f>
        <v>23</v>
      </c>
      <c r="M204" s="63">
        <f>SUM(J204:J213)</f>
        <v>802.46100000000001</v>
      </c>
      <c r="N204" s="63">
        <f>_xlfn.RANK.EQ(M204,M4:M243,1)</f>
        <v>24</v>
      </c>
      <c r="O204" s="69">
        <f>Q7/M204*100</f>
        <v>39.396307110252081</v>
      </c>
    </row>
    <row r="205" spans="1:15" x14ac:dyDescent="0.25">
      <c r="A205" s="67"/>
      <c r="B205" s="64"/>
      <c r="C205" s="21">
        <v>2</v>
      </c>
      <c r="D205" s="50">
        <v>41.73</v>
      </c>
      <c r="E205" s="50">
        <v>0</v>
      </c>
      <c r="F205" s="50">
        <v>3</v>
      </c>
      <c r="G205" s="14">
        <f t="shared" si="10"/>
        <v>15</v>
      </c>
      <c r="H205" s="50">
        <v>0</v>
      </c>
      <c r="I205" s="50">
        <v>0</v>
      </c>
      <c r="J205" s="14">
        <f t="shared" si="11"/>
        <v>56.73</v>
      </c>
      <c r="K205" s="64"/>
      <c r="L205" s="64"/>
      <c r="M205" s="64"/>
      <c r="N205" s="64"/>
      <c r="O205" s="70"/>
    </row>
    <row r="206" spans="1:15" x14ac:dyDescent="0.25">
      <c r="A206" s="67"/>
      <c r="B206" s="64"/>
      <c r="C206" s="21">
        <v>3</v>
      </c>
      <c r="D206" s="50">
        <v>51.24</v>
      </c>
      <c r="E206" s="50">
        <v>0</v>
      </c>
      <c r="F206" s="50">
        <v>3</v>
      </c>
      <c r="G206" s="14">
        <f t="shared" si="10"/>
        <v>15</v>
      </c>
      <c r="H206" s="50">
        <v>0</v>
      </c>
      <c r="I206" s="50">
        <v>0</v>
      </c>
      <c r="J206" s="14">
        <f t="shared" si="11"/>
        <v>66.240000000000009</v>
      </c>
      <c r="K206" s="64"/>
      <c r="L206" s="64"/>
      <c r="M206" s="64"/>
      <c r="N206" s="64"/>
      <c r="O206" s="70"/>
    </row>
    <row r="207" spans="1:15" x14ac:dyDescent="0.25">
      <c r="A207" s="67"/>
      <c r="B207" s="64"/>
      <c r="C207" s="21">
        <v>4</v>
      </c>
      <c r="D207" s="50">
        <v>84.88</v>
      </c>
      <c r="E207" s="50">
        <v>0</v>
      </c>
      <c r="F207" s="50">
        <v>1</v>
      </c>
      <c r="G207" s="14">
        <f t="shared" si="10"/>
        <v>5</v>
      </c>
      <c r="H207" s="50">
        <v>0</v>
      </c>
      <c r="I207" s="50">
        <v>0</v>
      </c>
      <c r="J207" s="14">
        <f t="shared" si="11"/>
        <v>89.88</v>
      </c>
      <c r="K207" s="64"/>
      <c r="L207" s="64"/>
      <c r="M207" s="64"/>
      <c r="N207" s="64"/>
      <c r="O207" s="70"/>
    </row>
    <row r="208" spans="1:15" x14ac:dyDescent="0.25">
      <c r="A208" s="67"/>
      <c r="B208" s="64"/>
      <c r="C208" s="21">
        <v>5</v>
      </c>
      <c r="D208" s="50">
        <v>58.52</v>
      </c>
      <c r="E208" s="50">
        <v>1</v>
      </c>
      <c r="F208" s="50">
        <v>3</v>
      </c>
      <c r="G208" s="14">
        <f t="shared" si="10"/>
        <v>15</v>
      </c>
      <c r="H208" s="50">
        <v>1</v>
      </c>
      <c r="I208" s="50">
        <v>0</v>
      </c>
      <c r="J208" s="14">
        <f t="shared" si="11"/>
        <v>73.52000000000001</v>
      </c>
      <c r="K208" s="64"/>
      <c r="L208" s="64"/>
      <c r="M208" s="64"/>
      <c r="N208" s="64"/>
      <c r="O208" s="70"/>
    </row>
    <row r="209" spans="1:15" x14ac:dyDescent="0.25">
      <c r="A209" s="67"/>
      <c r="B209" s="64"/>
      <c r="C209" s="21">
        <v>6</v>
      </c>
      <c r="D209" s="14">
        <v>76.77</v>
      </c>
      <c r="E209" s="14">
        <v>1</v>
      </c>
      <c r="F209" s="14">
        <v>10</v>
      </c>
      <c r="G209" s="14">
        <f t="shared" si="10"/>
        <v>50</v>
      </c>
      <c r="H209" s="50">
        <v>1</v>
      </c>
      <c r="I209" s="50">
        <v>0</v>
      </c>
      <c r="J209" s="14">
        <f t="shared" si="11"/>
        <v>126.76999999999998</v>
      </c>
      <c r="K209" s="64"/>
      <c r="L209" s="64"/>
      <c r="M209" s="64"/>
      <c r="N209" s="64"/>
      <c r="O209" s="70"/>
    </row>
    <row r="210" spans="1:15" x14ac:dyDescent="0.25">
      <c r="A210" s="67"/>
      <c r="B210" s="64"/>
      <c r="C210" s="21">
        <v>7</v>
      </c>
      <c r="D210" s="14">
        <v>66.400000000000006</v>
      </c>
      <c r="E210" s="14">
        <v>0</v>
      </c>
      <c r="F210" s="14">
        <v>4</v>
      </c>
      <c r="G210" s="14">
        <f t="shared" si="10"/>
        <v>20</v>
      </c>
      <c r="H210" s="50">
        <v>1</v>
      </c>
      <c r="I210" s="50">
        <v>0</v>
      </c>
      <c r="J210" s="14">
        <f t="shared" si="11"/>
        <v>96.4</v>
      </c>
      <c r="K210" s="64"/>
      <c r="L210" s="64"/>
      <c r="M210" s="64"/>
      <c r="N210" s="64"/>
      <c r="O210" s="70"/>
    </row>
    <row r="211" spans="1:15" x14ac:dyDescent="0.25">
      <c r="A211" s="67"/>
      <c r="B211" s="64"/>
      <c r="C211" s="21">
        <v>8</v>
      </c>
      <c r="D211" s="14">
        <v>56.58</v>
      </c>
      <c r="E211" s="14">
        <v>0</v>
      </c>
      <c r="F211" s="14">
        <v>6</v>
      </c>
      <c r="G211" s="14">
        <f t="shared" si="10"/>
        <v>30</v>
      </c>
      <c r="H211" s="50">
        <v>0</v>
      </c>
      <c r="I211" s="50">
        <v>0</v>
      </c>
      <c r="J211" s="14">
        <f t="shared" si="11"/>
        <v>86.58</v>
      </c>
      <c r="K211" s="64"/>
      <c r="L211" s="64"/>
      <c r="M211" s="64"/>
      <c r="N211" s="64"/>
      <c r="O211" s="70"/>
    </row>
    <row r="212" spans="1:15" x14ac:dyDescent="0.25">
      <c r="A212" s="67"/>
      <c r="B212" s="64"/>
      <c r="C212" s="21">
        <v>9</v>
      </c>
      <c r="D212" s="50">
        <v>45.180999999999997</v>
      </c>
      <c r="E212" s="50">
        <v>0</v>
      </c>
      <c r="F212" s="50">
        <v>2</v>
      </c>
      <c r="G212" s="14">
        <f t="shared" si="10"/>
        <v>10</v>
      </c>
      <c r="H212" s="50">
        <v>0</v>
      </c>
      <c r="I212" s="50">
        <v>0</v>
      </c>
      <c r="J212" s="14">
        <f t="shared" si="11"/>
        <v>55.180999999999997</v>
      </c>
      <c r="K212" s="64"/>
      <c r="L212" s="64"/>
      <c r="M212" s="64"/>
      <c r="N212" s="64"/>
      <c r="O212" s="70"/>
    </row>
    <row r="213" spans="1:15" x14ac:dyDescent="0.25">
      <c r="A213" s="68"/>
      <c r="B213" s="65"/>
      <c r="C213" s="22">
        <v>10</v>
      </c>
      <c r="D213" s="16">
        <v>63.73</v>
      </c>
      <c r="E213" s="16">
        <v>0</v>
      </c>
      <c r="F213" s="16">
        <v>7</v>
      </c>
      <c r="G213" s="16">
        <f t="shared" si="10"/>
        <v>35</v>
      </c>
      <c r="H213" s="16">
        <v>0</v>
      </c>
      <c r="I213" s="16">
        <v>0</v>
      </c>
      <c r="J213" s="16">
        <f t="shared" si="11"/>
        <v>98.72999999999999</v>
      </c>
      <c r="K213" s="65"/>
      <c r="L213" s="65"/>
      <c r="M213" s="65"/>
      <c r="N213" s="65"/>
      <c r="O213" s="71"/>
    </row>
    <row r="214" spans="1:15" x14ac:dyDescent="0.25">
      <c r="A214" s="66" t="s">
        <v>35</v>
      </c>
      <c r="B214" s="63" t="s">
        <v>91</v>
      </c>
      <c r="C214" s="20">
        <v>1</v>
      </c>
      <c r="D214" s="12">
        <v>33.07</v>
      </c>
      <c r="E214" s="12">
        <v>1</v>
      </c>
      <c r="F214" s="12">
        <v>1</v>
      </c>
      <c r="G214" s="12">
        <f t="shared" si="10"/>
        <v>5</v>
      </c>
      <c r="H214" s="12">
        <v>0</v>
      </c>
      <c r="I214" s="12">
        <v>0</v>
      </c>
      <c r="J214" s="12">
        <f t="shared" si="11"/>
        <v>28.07</v>
      </c>
      <c r="K214" s="63">
        <f>SUM(F214:F223)</f>
        <v>33</v>
      </c>
      <c r="L214" s="63">
        <f>_xlfn.RANK.EQ(K214,K4:K243,1)</f>
        <v>19</v>
      </c>
      <c r="M214" s="63">
        <f>SUM(J214:J223)</f>
        <v>545.56999999999994</v>
      </c>
      <c r="N214" s="63">
        <f>_xlfn.RANK.EQ(M214,M4:M243,1)</f>
        <v>15</v>
      </c>
      <c r="O214" s="69">
        <f>Q7/M214*100</f>
        <v>57.946734607841343</v>
      </c>
    </row>
    <row r="215" spans="1:15" x14ac:dyDescent="0.25">
      <c r="A215" s="67"/>
      <c r="B215" s="64"/>
      <c r="C215" s="21">
        <v>2</v>
      </c>
      <c r="D215" s="50">
        <v>37.520000000000003</v>
      </c>
      <c r="E215" s="50">
        <v>0</v>
      </c>
      <c r="F215" s="50">
        <v>1</v>
      </c>
      <c r="G215" s="14">
        <f t="shared" si="10"/>
        <v>5</v>
      </c>
      <c r="H215" s="50">
        <v>0</v>
      </c>
      <c r="I215" s="50">
        <v>0</v>
      </c>
      <c r="J215" s="14">
        <f t="shared" si="11"/>
        <v>42.52</v>
      </c>
      <c r="K215" s="64"/>
      <c r="L215" s="64"/>
      <c r="M215" s="64"/>
      <c r="N215" s="64"/>
      <c r="O215" s="70"/>
    </row>
    <row r="216" spans="1:15" x14ac:dyDescent="0.25">
      <c r="A216" s="67"/>
      <c r="B216" s="64"/>
      <c r="C216" s="21">
        <v>3</v>
      </c>
      <c r="D216" s="50">
        <v>37.89</v>
      </c>
      <c r="E216" s="50">
        <v>0</v>
      </c>
      <c r="F216" s="50">
        <v>3</v>
      </c>
      <c r="G216" s="14">
        <f t="shared" si="10"/>
        <v>15</v>
      </c>
      <c r="H216" s="50">
        <v>0</v>
      </c>
      <c r="I216" s="50">
        <v>0</v>
      </c>
      <c r="J216" s="14">
        <f t="shared" si="11"/>
        <v>52.89</v>
      </c>
      <c r="K216" s="64"/>
      <c r="L216" s="64"/>
      <c r="M216" s="64"/>
      <c r="N216" s="64"/>
      <c r="O216" s="70"/>
    </row>
    <row r="217" spans="1:15" x14ac:dyDescent="0.25">
      <c r="A217" s="67"/>
      <c r="B217" s="64"/>
      <c r="C217" s="21">
        <v>4</v>
      </c>
      <c r="D217" s="50">
        <v>31.77</v>
      </c>
      <c r="E217" s="50">
        <v>0</v>
      </c>
      <c r="F217" s="50">
        <v>7</v>
      </c>
      <c r="G217" s="14">
        <f t="shared" si="10"/>
        <v>35</v>
      </c>
      <c r="H217" s="50">
        <v>0</v>
      </c>
      <c r="I217" s="50">
        <v>0</v>
      </c>
      <c r="J217" s="14">
        <f t="shared" si="11"/>
        <v>66.77</v>
      </c>
      <c r="K217" s="64"/>
      <c r="L217" s="64"/>
      <c r="M217" s="64"/>
      <c r="N217" s="64"/>
      <c r="O217" s="70"/>
    </row>
    <row r="218" spans="1:15" x14ac:dyDescent="0.25">
      <c r="A218" s="67"/>
      <c r="B218" s="64"/>
      <c r="C218" s="21">
        <v>5</v>
      </c>
      <c r="D218" s="50">
        <v>40.1</v>
      </c>
      <c r="E218" s="50">
        <v>1</v>
      </c>
      <c r="F218" s="50">
        <v>1</v>
      </c>
      <c r="G218" s="14">
        <f t="shared" si="10"/>
        <v>5</v>
      </c>
      <c r="H218" s="50">
        <v>0</v>
      </c>
      <c r="I218" s="50">
        <v>0</v>
      </c>
      <c r="J218" s="14">
        <f t="shared" si="11"/>
        <v>35.1</v>
      </c>
      <c r="K218" s="64"/>
      <c r="L218" s="64"/>
      <c r="M218" s="64"/>
      <c r="N218" s="64"/>
      <c r="O218" s="70"/>
    </row>
    <row r="219" spans="1:15" x14ac:dyDescent="0.25">
      <c r="A219" s="67"/>
      <c r="B219" s="64"/>
      <c r="C219" s="21">
        <v>6</v>
      </c>
      <c r="D219" s="14">
        <v>44.73</v>
      </c>
      <c r="E219" s="14">
        <v>0</v>
      </c>
      <c r="F219" s="14">
        <v>7</v>
      </c>
      <c r="G219" s="14">
        <f t="shared" si="10"/>
        <v>35</v>
      </c>
      <c r="H219" s="50">
        <v>0</v>
      </c>
      <c r="I219" s="50">
        <v>0</v>
      </c>
      <c r="J219" s="14">
        <f t="shared" si="11"/>
        <v>79.72999999999999</v>
      </c>
      <c r="K219" s="64"/>
      <c r="L219" s="64"/>
      <c r="M219" s="64"/>
      <c r="N219" s="64"/>
      <c r="O219" s="70"/>
    </row>
    <row r="220" spans="1:15" x14ac:dyDescent="0.25">
      <c r="A220" s="67"/>
      <c r="B220" s="64"/>
      <c r="C220" s="21">
        <v>7</v>
      </c>
      <c r="D220" s="14">
        <v>43.22</v>
      </c>
      <c r="E220" s="14">
        <v>1</v>
      </c>
      <c r="F220" s="14">
        <v>4</v>
      </c>
      <c r="G220" s="14">
        <f t="shared" si="10"/>
        <v>20</v>
      </c>
      <c r="H220" s="50">
        <v>0</v>
      </c>
      <c r="I220" s="50">
        <v>0</v>
      </c>
      <c r="J220" s="14">
        <f t="shared" si="11"/>
        <v>53.22</v>
      </c>
      <c r="K220" s="64"/>
      <c r="L220" s="64"/>
      <c r="M220" s="64"/>
      <c r="N220" s="64"/>
      <c r="O220" s="70"/>
    </row>
    <row r="221" spans="1:15" x14ac:dyDescent="0.25">
      <c r="A221" s="67"/>
      <c r="B221" s="64"/>
      <c r="C221" s="21">
        <v>8</v>
      </c>
      <c r="D221" s="14">
        <v>41.88</v>
      </c>
      <c r="E221" s="14">
        <v>0</v>
      </c>
      <c r="F221" s="14">
        <v>1</v>
      </c>
      <c r="G221" s="14">
        <f t="shared" si="10"/>
        <v>5</v>
      </c>
      <c r="H221" s="50">
        <v>0</v>
      </c>
      <c r="I221" s="50">
        <v>0</v>
      </c>
      <c r="J221" s="14">
        <f t="shared" si="11"/>
        <v>46.88</v>
      </c>
      <c r="K221" s="64"/>
      <c r="L221" s="64"/>
      <c r="M221" s="64"/>
      <c r="N221" s="64"/>
      <c r="O221" s="70"/>
    </row>
    <row r="222" spans="1:15" x14ac:dyDescent="0.25">
      <c r="A222" s="67"/>
      <c r="B222" s="64"/>
      <c r="C222" s="21">
        <v>9</v>
      </c>
      <c r="D222" s="50">
        <v>33.35</v>
      </c>
      <c r="E222" s="50">
        <v>0</v>
      </c>
      <c r="F222" s="50">
        <v>4</v>
      </c>
      <c r="G222" s="14">
        <f t="shared" si="10"/>
        <v>20</v>
      </c>
      <c r="H222" s="50">
        <v>0</v>
      </c>
      <c r="I222" s="50">
        <v>0</v>
      </c>
      <c r="J222" s="14">
        <f t="shared" si="11"/>
        <v>53.35</v>
      </c>
      <c r="K222" s="64"/>
      <c r="L222" s="64"/>
      <c r="M222" s="64"/>
      <c r="N222" s="64"/>
      <c r="O222" s="70"/>
    </row>
    <row r="223" spans="1:15" x14ac:dyDescent="0.25">
      <c r="A223" s="68"/>
      <c r="B223" s="65"/>
      <c r="C223" s="22">
        <v>10</v>
      </c>
      <c r="D223" s="16">
        <v>57.04</v>
      </c>
      <c r="E223" s="16">
        <v>0</v>
      </c>
      <c r="F223" s="16">
        <v>4</v>
      </c>
      <c r="G223" s="16">
        <f t="shared" si="10"/>
        <v>20</v>
      </c>
      <c r="H223" s="16">
        <v>1</v>
      </c>
      <c r="I223" s="16">
        <v>0</v>
      </c>
      <c r="J223" s="16">
        <f t="shared" si="11"/>
        <v>87.039999999999992</v>
      </c>
      <c r="K223" s="65"/>
      <c r="L223" s="65"/>
      <c r="M223" s="65"/>
      <c r="N223" s="65"/>
      <c r="O223" s="71"/>
    </row>
    <row r="224" spans="1:15" x14ac:dyDescent="0.25">
      <c r="A224" s="66" t="s">
        <v>22</v>
      </c>
      <c r="B224" s="63" t="s">
        <v>92</v>
      </c>
      <c r="C224" s="20">
        <v>1</v>
      </c>
      <c r="D224" s="12">
        <v>56.44</v>
      </c>
      <c r="E224" s="12">
        <v>1</v>
      </c>
      <c r="F224" s="12">
        <v>0</v>
      </c>
      <c r="G224" s="12">
        <f t="shared" si="10"/>
        <v>0</v>
      </c>
      <c r="H224" s="12">
        <v>0</v>
      </c>
      <c r="I224" s="12">
        <v>0</v>
      </c>
      <c r="J224" s="12">
        <f t="shared" si="11"/>
        <v>46.44</v>
      </c>
      <c r="K224" s="63">
        <f>SUM(F224:F233)</f>
        <v>30</v>
      </c>
      <c r="L224" s="63">
        <f>_xlfn.RANK.EQ(K224,K4:K243,1)</f>
        <v>18</v>
      </c>
      <c r="M224" s="63">
        <f>SUM(J224:J233)</f>
        <v>749.47</v>
      </c>
      <c r="N224" s="63">
        <f>_xlfn.RANK.EQ(M224,M4:M243,1)</f>
        <v>23</v>
      </c>
      <c r="O224" s="69">
        <f>Q7/M224*100</f>
        <v>42.181808477991112</v>
      </c>
    </row>
    <row r="225" spans="1:15" x14ac:dyDescent="0.25">
      <c r="A225" s="67"/>
      <c r="B225" s="64"/>
      <c r="C225" s="21">
        <v>2</v>
      </c>
      <c r="D225" s="14">
        <v>61.4</v>
      </c>
      <c r="E225" s="14">
        <v>0</v>
      </c>
      <c r="F225" s="14">
        <v>0</v>
      </c>
      <c r="G225" s="14">
        <f t="shared" si="10"/>
        <v>0</v>
      </c>
      <c r="H225" s="50">
        <v>0</v>
      </c>
      <c r="I225" s="50">
        <v>0</v>
      </c>
      <c r="J225" s="14">
        <f t="shared" si="11"/>
        <v>61.4</v>
      </c>
      <c r="K225" s="64"/>
      <c r="L225" s="64"/>
      <c r="M225" s="64"/>
      <c r="N225" s="64"/>
      <c r="O225" s="70"/>
    </row>
    <row r="226" spans="1:15" x14ac:dyDescent="0.25">
      <c r="A226" s="67"/>
      <c r="B226" s="64"/>
      <c r="C226" s="21">
        <v>3</v>
      </c>
      <c r="D226" s="14">
        <v>59.77</v>
      </c>
      <c r="E226" s="14">
        <v>0</v>
      </c>
      <c r="F226" s="14">
        <v>13</v>
      </c>
      <c r="G226" s="14">
        <f t="shared" ref="G226:G243" si="12">PRODUCT(F226*5)</f>
        <v>65</v>
      </c>
      <c r="H226" s="50">
        <v>0</v>
      </c>
      <c r="I226" s="50">
        <v>0</v>
      </c>
      <c r="J226" s="14">
        <f t="shared" ref="J226:J243" si="13">SUM(D226,G226,H226*10,I226*10)-(E226*10)</f>
        <v>124.77000000000001</v>
      </c>
      <c r="K226" s="64"/>
      <c r="L226" s="64"/>
      <c r="M226" s="64"/>
      <c r="N226" s="64"/>
      <c r="O226" s="70"/>
    </row>
    <row r="227" spans="1:15" x14ac:dyDescent="0.25">
      <c r="A227" s="67"/>
      <c r="B227" s="64"/>
      <c r="C227" s="21">
        <v>4</v>
      </c>
      <c r="D227" s="50">
        <v>57.85</v>
      </c>
      <c r="E227" s="50">
        <v>0</v>
      </c>
      <c r="F227" s="50">
        <v>4</v>
      </c>
      <c r="G227" s="14">
        <f t="shared" si="12"/>
        <v>20</v>
      </c>
      <c r="H227" s="50">
        <v>0</v>
      </c>
      <c r="I227" s="50">
        <v>0</v>
      </c>
      <c r="J227" s="14">
        <f t="shared" si="13"/>
        <v>77.849999999999994</v>
      </c>
      <c r="K227" s="64"/>
      <c r="L227" s="64"/>
      <c r="M227" s="64"/>
      <c r="N227" s="64"/>
      <c r="O227" s="70"/>
    </row>
    <row r="228" spans="1:15" x14ac:dyDescent="0.25">
      <c r="A228" s="67"/>
      <c r="B228" s="64"/>
      <c r="C228" s="21">
        <v>5</v>
      </c>
      <c r="D228" s="50">
        <v>61.9</v>
      </c>
      <c r="E228" s="50">
        <v>1</v>
      </c>
      <c r="F228" s="50">
        <v>5</v>
      </c>
      <c r="G228" s="14">
        <f t="shared" si="12"/>
        <v>25</v>
      </c>
      <c r="H228" s="50">
        <v>0</v>
      </c>
      <c r="I228" s="50">
        <v>0</v>
      </c>
      <c r="J228" s="14">
        <f t="shared" si="13"/>
        <v>76.900000000000006</v>
      </c>
      <c r="K228" s="64"/>
      <c r="L228" s="64"/>
      <c r="M228" s="64"/>
      <c r="N228" s="64"/>
      <c r="O228" s="70"/>
    </row>
    <row r="229" spans="1:15" x14ac:dyDescent="0.25">
      <c r="A229" s="67"/>
      <c r="B229" s="64"/>
      <c r="C229" s="21">
        <v>6</v>
      </c>
      <c r="D229" s="50">
        <v>64.06</v>
      </c>
      <c r="E229" s="50">
        <v>0</v>
      </c>
      <c r="F229" s="50">
        <v>2</v>
      </c>
      <c r="G229" s="14">
        <f t="shared" si="12"/>
        <v>10</v>
      </c>
      <c r="H229" s="50">
        <v>0</v>
      </c>
      <c r="I229" s="50">
        <v>0</v>
      </c>
      <c r="J229" s="14">
        <f t="shared" si="13"/>
        <v>74.06</v>
      </c>
      <c r="K229" s="64"/>
      <c r="L229" s="64"/>
      <c r="M229" s="64"/>
      <c r="N229" s="64"/>
      <c r="O229" s="70"/>
    </row>
    <row r="230" spans="1:15" x14ac:dyDescent="0.25">
      <c r="A230" s="67"/>
      <c r="B230" s="64"/>
      <c r="C230" s="21">
        <v>7</v>
      </c>
      <c r="D230" s="50">
        <v>61.43</v>
      </c>
      <c r="E230" s="50">
        <v>1</v>
      </c>
      <c r="F230" s="50">
        <v>1</v>
      </c>
      <c r="G230" s="14">
        <f t="shared" si="12"/>
        <v>5</v>
      </c>
      <c r="H230" s="50">
        <v>0</v>
      </c>
      <c r="I230" s="50">
        <v>0</v>
      </c>
      <c r="J230" s="14">
        <f t="shared" si="13"/>
        <v>56.430000000000007</v>
      </c>
      <c r="K230" s="64"/>
      <c r="L230" s="64"/>
      <c r="M230" s="64"/>
      <c r="N230" s="64"/>
      <c r="O230" s="70"/>
    </row>
    <row r="231" spans="1:15" x14ac:dyDescent="0.25">
      <c r="A231" s="67"/>
      <c r="B231" s="64"/>
      <c r="C231" s="21">
        <v>8</v>
      </c>
      <c r="D231" s="50">
        <v>87.11</v>
      </c>
      <c r="E231" s="50">
        <v>0</v>
      </c>
      <c r="F231" s="50">
        <v>2</v>
      </c>
      <c r="G231" s="14">
        <f t="shared" si="12"/>
        <v>10</v>
      </c>
      <c r="H231" s="50">
        <v>0</v>
      </c>
      <c r="I231" s="50">
        <v>0</v>
      </c>
      <c r="J231" s="14">
        <f t="shared" si="13"/>
        <v>97.11</v>
      </c>
      <c r="K231" s="64"/>
      <c r="L231" s="64"/>
      <c r="M231" s="64"/>
      <c r="N231" s="64"/>
      <c r="O231" s="70"/>
    </row>
    <row r="232" spans="1:15" x14ac:dyDescent="0.25">
      <c r="A232" s="67"/>
      <c r="B232" s="64"/>
      <c r="C232" s="21">
        <v>9</v>
      </c>
      <c r="D232" s="50">
        <v>54.16</v>
      </c>
      <c r="E232" s="50">
        <v>0</v>
      </c>
      <c r="F232" s="50">
        <v>1</v>
      </c>
      <c r="G232" s="14">
        <f t="shared" si="12"/>
        <v>5</v>
      </c>
      <c r="H232" s="50">
        <v>0</v>
      </c>
      <c r="I232" s="50">
        <v>0</v>
      </c>
      <c r="J232" s="14">
        <f t="shared" si="13"/>
        <v>59.16</v>
      </c>
      <c r="K232" s="64"/>
      <c r="L232" s="64"/>
      <c r="M232" s="64"/>
      <c r="N232" s="64"/>
      <c r="O232" s="70"/>
    </row>
    <row r="233" spans="1:15" x14ac:dyDescent="0.25">
      <c r="A233" s="68"/>
      <c r="B233" s="65"/>
      <c r="C233" s="22">
        <v>10</v>
      </c>
      <c r="D233" s="16">
        <v>65.349999999999994</v>
      </c>
      <c r="E233" s="16">
        <v>0</v>
      </c>
      <c r="F233" s="16">
        <v>2</v>
      </c>
      <c r="G233" s="16">
        <f t="shared" si="12"/>
        <v>10</v>
      </c>
      <c r="H233" s="16">
        <v>0</v>
      </c>
      <c r="I233" s="16">
        <v>0</v>
      </c>
      <c r="J233" s="16">
        <f t="shared" si="13"/>
        <v>75.349999999999994</v>
      </c>
      <c r="K233" s="65"/>
      <c r="L233" s="65"/>
      <c r="M233" s="65"/>
      <c r="N233" s="65"/>
      <c r="O233" s="71"/>
    </row>
    <row r="234" spans="1:15" x14ac:dyDescent="0.25">
      <c r="A234" s="66" t="s">
        <v>35</v>
      </c>
      <c r="B234" s="63" t="s">
        <v>93</v>
      </c>
      <c r="C234" s="20">
        <v>1</v>
      </c>
      <c r="D234" s="12">
        <v>26.86</v>
      </c>
      <c r="E234" s="12">
        <v>1</v>
      </c>
      <c r="F234" s="12">
        <v>2</v>
      </c>
      <c r="G234" s="12">
        <f t="shared" si="12"/>
        <v>10</v>
      </c>
      <c r="H234" s="12">
        <v>0</v>
      </c>
      <c r="I234" s="12">
        <v>0</v>
      </c>
      <c r="J234" s="12">
        <f t="shared" si="13"/>
        <v>26.86</v>
      </c>
      <c r="K234" s="63">
        <f>SUM(F234:F243)</f>
        <v>34</v>
      </c>
      <c r="L234" s="63">
        <f>_xlfn.RANK.EQ(K234,K4:K243,1)</f>
        <v>21</v>
      </c>
      <c r="M234" s="63">
        <f>SUM(J234:J243)</f>
        <v>453.75000000000006</v>
      </c>
      <c r="N234" s="63">
        <f>_xlfn.RANK.EQ(M234,M4:M243,1)</f>
        <v>7</v>
      </c>
      <c r="O234" s="69">
        <f>Q7/M234*100</f>
        <v>69.672727272727258</v>
      </c>
    </row>
    <row r="235" spans="1:15" x14ac:dyDescent="0.25">
      <c r="A235" s="67"/>
      <c r="B235" s="64"/>
      <c r="C235" s="21">
        <v>2</v>
      </c>
      <c r="D235" s="14">
        <v>26.31</v>
      </c>
      <c r="E235" s="14">
        <v>0</v>
      </c>
      <c r="F235" s="14">
        <v>3</v>
      </c>
      <c r="G235" s="14">
        <f t="shared" si="12"/>
        <v>15</v>
      </c>
      <c r="H235" s="50">
        <v>0</v>
      </c>
      <c r="I235" s="50">
        <v>0</v>
      </c>
      <c r="J235" s="14">
        <f t="shared" si="13"/>
        <v>41.31</v>
      </c>
      <c r="K235" s="64"/>
      <c r="L235" s="64"/>
      <c r="M235" s="64"/>
      <c r="N235" s="64"/>
      <c r="O235" s="70"/>
    </row>
    <row r="236" spans="1:15" x14ac:dyDescent="0.25">
      <c r="A236" s="67"/>
      <c r="B236" s="64"/>
      <c r="C236" s="21">
        <v>3</v>
      </c>
      <c r="D236" s="14">
        <v>32.89</v>
      </c>
      <c r="E236" s="14">
        <v>0</v>
      </c>
      <c r="F236" s="14">
        <v>5</v>
      </c>
      <c r="G236" s="14">
        <f t="shared" si="12"/>
        <v>25</v>
      </c>
      <c r="H236" s="50">
        <v>0</v>
      </c>
      <c r="I236" s="50">
        <v>0</v>
      </c>
      <c r="J236" s="14">
        <f t="shared" si="13"/>
        <v>57.89</v>
      </c>
      <c r="K236" s="64"/>
      <c r="L236" s="64"/>
      <c r="M236" s="64"/>
      <c r="N236" s="64"/>
      <c r="O236" s="70"/>
    </row>
    <row r="237" spans="1:15" x14ac:dyDescent="0.25">
      <c r="A237" s="67"/>
      <c r="B237" s="64"/>
      <c r="C237" s="21">
        <v>4</v>
      </c>
      <c r="D237" s="50">
        <v>24.42</v>
      </c>
      <c r="E237" s="50">
        <v>0</v>
      </c>
      <c r="F237" s="50">
        <v>4</v>
      </c>
      <c r="G237" s="14">
        <f t="shared" si="12"/>
        <v>20</v>
      </c>
      <c r="H237" s="50">
        <v>0</v>
      </c>
      <c r="I237" s="50">
        <v>0</v>
      </c>
      <c r="J237" s="14">
        <f t="shared" si="13"/>
        <v>44.42</v>
      </c>
      <c r="K237" s="64"/>
      <c r="L237" s="64"/>
      <c r="M237" s="64"/>
      <c r="N237" s="64"/>
      <c r="O237" s="70"/>
    </row>
    <row r="238" spans="1:15" x14ac:dyDescent="0.25">
      <c r="A238" s="67"/>
      <c r="B238" s="64"/>
      <c r="C238" s="21">
        <v>5</v>
      </c>
      <c r="D238" s="50">
        <v>36.11</v>
      </c>
      <c r="E238" s="50">
        <v>1</v>
      </c>
      <c r="F238" s="50">
        <v>4</v>
      </c>
      <c r="G238" s="14">
        <f t="shared" si="12"/>
        <v>20</v>
      </c>
      <c r="H238" s="50">
        <v>0</v>
      </c>
      <c r="I238" s="50">
        <v>0</v>
      </c>
      <c r="J238" s="14">
        <f t="shared" si="13"/>
        <v>46.11</v>
      </c>
      <c r="K238" s="64"/>
      <c r="L238" s="64"/>
      <c r="M238" s="64"/>
      <c r="N238" s="64"/>
      <c r="O238" s="70"/>
    </row>
    <row r="239" spans="1:15" x14ac:dyDescent="0.25">
      <c r="A239" s="67"/>
      <c r="B239" s="64"/>
      <c r="C239" s="21">
        <v>6</v>
      </c>
      <c r="D239" s="50">
        <v>33.79</v>
      </c>
      <c r="E239" s="50">
        <v>0</v>
      </c>
      <c r="F239" s="50">
        <v>4</v>
      </c>
      <c r="G239" s="14">
        <f t="shared" si="12"/>
        <v>20</v>
      </c>
      <c r="H239" s="50">
        <v>0</v>
      </c>
      <c r="I239" s="50">
        <v>0</v>
      </c>
      <c r="J239" s="14">
        <f t="shared" si="13"/>
        <v>53.79</v>
      </c>
      <c r="K239" s="64"/>
      <c r="L239" s="64"/>
      <c r="M239" s="64"/>
      <c r="N239" s="64"/>
      <c r="O239" s="70"/>
    </row>
    <row r="240" spans="1:15" x14ac:dyDescent="0.25">
      <c r="A240" s="67"/>
      <c r="B240" s="64"/>
      <c r="C240" s="21">
        <v>7</v>
      </c>
      <c r="D240" s="50">
        <v>31.94</v>
      </c>
      <c r="E240" s="50">
        <v>1</v>
      </c>
      <c r="F240" s="50">
        <v>2</v>
      </c>
      <c r="G240" s="14">
        <f t="shared" si="12"/>
        <v>10</v>
      </c>
      <c r="H240" s="50">
        <v>0</v>
      </c>
      <c r="I240" s="50">
        <v>0</v>
      </c>
      <c r="J240" s="14">
        <f t="shared" si="13"/>
        <v>31.939999999999998</v>
      </c>
      <c r="K240" s="64"/>
      <c r="L240" s="64"/>
      <c r="M240" s="64"/>
      <c r="N240" s="64"/>
      <c r="O240" s="70"/>
    </row>
    <row r="241" spans="1:15" x14ac:dyDescent="0.25">
      <c r="A241" s="67"/>
      <c r="B241" s="64"/>
      <c r="C241" s="21">
        <v>8</v>
      </c>
      <c r="D241" s="50">
        <v>39.81</v>
      </c>
      <c r="E241" s="50">
        <v>0</v>
      </c>
      <c r="F241" s="50">
        <v>3</v>
      </c>
      <c r="G241" s="14">
        <f t="shared" si="12"/>
        <v>15</v>
      </c>
      <c r="H241" s="50">
        <v>0</v>
      </c>
      <c r="I241" s="50">
        <v>0</v>
      </c>
      <c r="J241" s="14">
        <f t="shared" si="13"/>
        <v>54.81</v>
      </c>
      <c r="K241" s="64"/>
      <c r="L241" s="64"/>
      <c r="M241" s="64"/>
      <c r="N241" s="64"/>
      <c r="O241" s="70"/>
    </row>
    <row r="242" spans="1:15" x14ac:dyDescent="0.25">
      <c r="A242" s="67"/>
      <c r="B242" s="64"/>
      <c r="C242" s="21">
        <v>9</v>
      </c>
      <c r="D242" s="50">
        <v>27.62</v>
      </c>
      <c r="E242" s="50">
        <v>0</v>
      </c>
      <c r="F242" s="50">
        <v>6</v>
      </c>
      <c r="G242" s="14">
        <f t="shared" si="12"/>
        <v>30</v>
      </c>
      <c r="H242" s="50">
        <v>0</v>
      </c>
      <c r="I242" s="50">
        <v>0</v>
      </c>
      <c r="J242" s="14">
        <f t="shared" si="13"/>
        <v>57.620000000000005</v>
      </c>
      <c r="K242" s="64"/>
      <c r="L242" s="64"/>
      <c r="M242" s="64"/>
      <c r="N242" s="64"/>
      <c r="O242" s="70"/>
    </row>
    <row r="243" spans="1:15" x14ac:dyDescent="0.25">
      <c r="A243" s="68"/>
      <c r="B243" s="65"/>
      <c r="C243" s="22">
        <v>10</v>
      </c>
      <c r="D243" s="16">
        <v>34</v>
      </c>
      <c r="E243" s="16">
        <v>0</v>
      </c>
      <c r="F243" s="16">
        <v>1</v>
      </c>
      <c r="G243" s="16">
        <f t="shared" si="12"/>
        <v>5</v>
      </c>
      <c r="H243" s="16">
        <v>0</v>
      </c>
      <c r="I243" s="16">
        <v>0</v>
      </c>
      <c r="J243" s="16">
        <f t="shared" si="13"/>
        <v>39</v>
      </c>
      <c r="K243" s="65"/>
      <c r="L243" s="65"/>
      <c r="M243" s="65"/>
      <c r="N243" s="65"/>
      <c r="O243" s="71"/>
    </row>
    <row r="244" spans="1:15" x14ac:dyDescent="0.25">
      <c r="C244"/>
    </row>
    <row r="245" spans="1:15" x14ac:dyDescent="0.25">
      <c r="C245"/>
    </row>
    <row r="246" spans="1:15" x14ac:dyDescent="0.25">
      <c r="C246"/>
    </row>
    <row r="247" spans="1:15" x14ac:dyDescent="0.25">
      <c r="C247"/>
    </row>
    <row r="248" spans="1:15" x14ac:dyDescent="0.25">
      <c r="C248"/>
    </row>
    <row r="249" spans="1:15" x14ac:dyDescent="0.25">
      <c r="C249"/>
    </row>
    <row r="250" spans="1:15" x14ac:dyDescent="0.25">
      <c r="C250"/>
    </row>
    <row r="251" spans="1:15" x14ac:dyDescent="0.25">
      <c r="C251"/>
    </row>
    <row r="252" spans="1:15" x14ac:dyDescent="0.25">
      <c r="C252"/>
    </row>
    <row r="253" spans="1:15" x14ac:dyDescent="0.25">
      <c r="C253"/>
    </row>
  </sheetData>
  <mergeCells count="172">
    <mergeCell ref="A14:A23"/>
    <mergeCell ref="B14:B23"/>
    <mergeCell ref="K14:K23"/>
    <mergeCell ref="L14:L23"/>
    <mergeCell ref="M14:M23"/>
    <mergeCell ref="N14:N23"/>
    <mergeCell ref="O14:O23"/>
    <mergeCell ref="A1:XFD1"/>
    <mergeCell ref="A2:XFD2"/>
    <mergeCell ref="Q6:R6"/>
    <mergeCell ref="Q7:R7"/>
    <mergeCell ref="A4:A13"/>
    <mergeCell ref="B4:B13"/>
    <mergeCell ref="K4:K13"/>
    <mergeCell ref="L4:L13"/>
    <mergeCell ref="M4:M13"/>
    <mergeCell ref="N4:N13"/>
    <mergeCell ref="O4:O13"/>
    <mergeCell ref="O24:O33"/>
    <mergeCell ref="A34:A43"/>
    <mergeCell ref="B34:B43"/>
    <mergeCell ref="K34:K43"/>
    <mergeCell ref="L34:L43"/>
    <mergeCell ref="M34:M43"/>
    <mergeCell ref="N34:N43"/>
    <mergeCell ref="O34:O43"/>
    <mergeCell ref="A24:A33"/>
    <mergeCell ref="B24:B33"/>
    <mergeCell ref="K24:K33"/>
    <mergeCell ref="L24:L33"/>
    <mergeCell ref="M24:M33"/>
    <mergeCell ref="N24:N33"/>
    <mergeCell ref="O54:O63"/>
    <mergeCell ref="A54:A63"/>
    <mergeCell ref="B54:B63"/>
    <mergeCell ref="K54:K63"/>
    <mergeCell ref="L54:L63"/>
    <mergeCell ref="M54:M63"/>
    <mergeCell ref="N54:N63"/>
    <mergeCell ref="A44:A53"/>
    <mergeCell ref="B44:B53"/>
    <mergeCell ref="K44:K53"/>
    <mergeCell ref="L44:L53"/>
    <mergeCell ref="M44:M53"/>
    <mergeCell ref="N44:N53"/>
    <mergeCell ref="O44:O53"/>
    <mergeCell ref="O84:O93"/>
    <mergeCell ref="A84:A93"/>
    <mergeCell ref="B84:B93"/>
    <mergeCell ref="K84:K93"/>
    <mergeCell ref="L84:L93"/>
    <mergeCell ref="M84:M93"/>
    <mergeCell ref="N84:N93"/>
    <mergeCell ref="O64:O73"/>
    <mergeCell ref="A74:A83"/>
    <mergeCell ref="B74:B83"/>
    <mergeCell ref="K74:K83"/>
    <mergeCell ref="L74:L83"/>
    <mergeCell ref="M74:M83"/>
    <mergeCell ref="N74:N83"/>
    <mergeCell ref="O74:O83"/>
    <mergeCell ref="A64:A73"/>
    <mergeCell ref="B64:B73"/>
    <mergeCell ref="K64:K73"/>
    <mergeCell ref="L64:L73"/>
    <mergeCell ref="M64:M73"/>
    <mergeCell ref="N64:N73"/>
    <mergeCell ref="O94:O103"/>
    <mergeCell ref="A104:A113"/>
    <mergeCell ref="B104:B113"/>
    <mergeCell ref="K104:K113"/>
    <mergeCell ref="L104:L113"/>
    <mergeCell ref="M104:M113"/>
    <mergeCell ref="N104:N113"/>
    <mergeCell ref="O104:O113"/>
    <mergeCell ref="A94:A103"/>
    <mergeCell ref="B94:B103"/>
    <mergeCell ref="K94:K103"/>
    <mergeCell ref="L94:L103"/>
    <mergeCell ref="M94:M103"/>
    <mergeCell ref="N94:N103"/>
    <mergeCell ref="A124:A133"/>
    <mergeCell ref="B124:B133"/>
    <mergeCell ref="K124:K133"/>
    <mergeCell ref="L124:L133"/>
    <mergeCell ref="M124:M133"/>
    <mergeCell ref="N124:N133"/>
    <mergeCell ref="O124:O133"/>
    <mergeCell ref="O114:O123"/>
    <mergeCell ref="A114:A123"/>
    <mergeCell ref="B114:B123"/>
    <mergeCell ref="K114:K123"/>
    <mergeCell ref="L114:L123"/>
    <mergeCell ref="M114:M123"/>
    <mergeCell ref="N114:N123"/>
    <mergeCell ref="O134:O143"/>
    <mergeCell ref="A144:A153"/>
    <mergeCell ref="B144:B153"/>
    <mergeCell ref="K144:K153"/>
    <mergeCell ref="L144:L153"/>
    <mergeCell ref="M144:M153"/>
    <mergeCell ref="N144:N153"/>
    <mergeCell ref="O144:O153"/>
    <mergeCell ref="A134:A143"/>
    <mergeCell ref="B134:B143"/>
    <mergeCell ref="K134:K143"/>
    <mergeCell ref="L134:L143"/>
    <mergeCell ref="M134:M143"/>
    <mergeCell ref="N134:N143"/>
    <mergeCell ref="O164:O173"/>
    <mergeCell ref="A164:A173"/>
    <mergeCell ref="B164:B173"/>
    <mergeCell ref="K164:K173"/>
    <mergeCell ref="L164:L173"/>
    <mergeCell ref="M164:M173"/>
    <mergeCell ref="N164:N173"/>
    <mergeCell ref="O154:O163"/>
    <mergeCell ref="A154:A163"/>
    <mergeCell ref="B154:B163"/>
    <mergeCell ref="K154:K163"/>
    <mergeCell ref="L154:L163"/>
    <mergeCell ref="M154:M163"/>
    <mergeCell ref="N154:N163"/>
    <mergeCell ref="O184:O193"/>
    <mergeCell ref="A184:A193"/>
    <mergeCell ref="B184:B193"/>
    <mergeCell ref="K184:K193"/>
    <mergeCell ref="L184:L193"/>
    <mergeCell ref="M184:M193"/>
    <mergeCell ref="N184:N193"/>
    <mergeCell ref="O174:O183"/>
    <mergeCell ref="A174:A183"/>
    <mergeCell ref="B174:B183"/>
    <mergeCell ref="K174:K183"/>
    <mergeCell ref="L174:L183"/>
    <mergeCell ref="M174:M183"/>
    <mergeCell ref="N174:N183"/>
    <mergeCell ref="A214:A223"/>
    <mergeCell ref="B214:B223"/>
    <mergeCell ref="K214:K223"/>
    <mergeCell ref="L214:L223"/>
    <mergeCell ref="M214:M223"/>
    <mergeCell ref="N214:N223"/>
    <mergeCell ref="O214:O223"/>
    <mergeCell ref="O194:O203"/>
    <mergeCell ref="A204:A213"/>
    <mergeCell ref="B204:B213"/>
    <mergeCell ref="K204:K213"/>
    <mergeCell ref="L204:L213"/>
    <mergeCell ref="M204:M213"/>
    <mergeCell ref="N204:N213"/>
    <mergeCell ref="O204:O213"/>
    <mergeCell ref="A194:A203"/>
    <mergeCell ref="B194:B203"/>
    <mergeCell ref="K194:K203"/>
    <mergeCell ref="L194:L203"/>
    <mergeCell ref="M194:M203"/>
    <mergeCell ref="N194:N203"/>
    <mergeCell ref="O224:O233"/>
    <mergeCell ref="A234:A243"/>
    <mergeCell ref="B234:B243"/>
    <mergeCell ref="K234:K243"/>
    <mergeCell ref="L234:L243"/>
    <mergeCell ref="M234:M243"/>
    <mergeCell ref="N234:N243"/>
    <mergeCell ref="O234:O243"/>
    <mergeCell ref="A224:A233"/>
    <mergeCell ref="B224:B233"/>
    <mergeCell ref="K224:K233"/>
    <mergeCell ref="L224:L233"/>
    <mergeCell ref="M224:M233"/>
    <mergeCell ref="N224:N23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63"/>
  <sheetViews>
    <sheetView topLeftCell="A88" workbookViewId="0">
      <selection activeCell="A94" sqref="A94:A103"/>
    </sheetView>
  </sheetViews>
  <sheetFormatPr defaultRowHeight="15" x14ac:dyDescent="0.25"/>
  <cols>
    <col min="2" max="2" width="18.28515625" customWidth="1"/>
    <col min="3" max="3" width="9.140625" style="2"/>
    <col min="4" max="4" width="11" customWidth="1"/>
    <col min="7" max="7" width="10.7109375" customWidth="1"/>
    <col min="8" max="8" width="9.85546875" customWidth="1"/>
  </cols>
  <sheetData>
    <row r="1" spans="1:18" s="73" customFormat="1" ht="27" customHeight="1" x14ac:dyDescent="0.25">
      <c r="A1" s="72" t="s">
        <v>0</v>
      </c>
    </row>
    <row r="2" spans="1:18" s="73" customFormat="1" ht="15.75" thickBot="1" x14ac:dyDescent="0.3">
      <c r="A2" s="74" t="s">
        <v>96</v>
      </c>
    </row>
    <row r="3" spans="1:18" s="1" customFormat="1" ht="26.25" customHeight="1" x14ac:dyDescent="0.25">
      <c r="A3" s="3" t="s">
        <v>2</v>
      </c>
      <c r="B3" s="4" t="s">
        <v>3</v>
      </c>
      <c r="C3" s="5" t="s">
        <v>7</v>
      </c>
      <c r="D3" s="5" t="s">
        <v>4</v>
      </c>
      <c r="E3" s="5" t="s">
        <v>5</v>
      </c>
      <c r="F3" s="5" t="s">
        <v>6</v>
      </c>
      <c r="G3" s="6" t="s">
        <v>8</v>
      </c>
      <c r="H3" s="5" t="s">
        <v>9</v>
      </c>
      <c r="I3" s="6" t="s">
        <v>10</v>
      </c>
      <c r="J3" s="5" t="s">
        <v>11</v>
      </c>
      <c r="K3" s="7" t="s">
        <v>13</v>
      </c>
      <c r="L3" s="7" t="s">
        <v>14</v>
      </c>
      <c r="M3" s="8" t="s">
        <v>15</v>
      </c>
      <c r="N3" s="9" t="s">
        <v>16</v>
      </c>
      <c r="O3" s="10" t="s">
        <v>17</v>
      </c>
    </row>
    <row r="4" spans="1:18" x14ac:dyDescent="0.25">
      <c r="A4" s="66" t="s">
        <v>1</v>
      </c>
      <c r="B4" s="63" t="s">
        <v>56</v>
      </c>
      <c r="C4" s="23">
        <v>1</v>
      </c>
      <c r="D4" s="12">
        <v>38.33</v>
      </c>
      <c r="E4" s="12">
        <v>1</v>
      </c>
      <c r="F4" s="12">
        <v>2</v>
      </c>
      <c r="G4" s="12">
        <f t="shared" ref="G4:G27" si="0">PRODUCT(F4*5)</f>
        <v>10</v>
      </c>
      <c r="H4" s="12">
        <v>0</v>
      </c>
      <c r="I4" s="12">
        <v>0</v>
      </c>
      <c r="J4" s="12">
        <f t="shared" ref="J4:J27" si="1">SUM(D4,G4,H4*10,I4*10)-(E4*10)</f>
        <v>38.33</v>
      </c>
      <c r="K4" s="63">
        <f>SUM(F4:F13)</f>
        <v>20</v>
      </c>
      <c r="L4" s="63">
        <f>_xlfn.RANK.EQ(K4,K4:K163,1)</f>
        <v>3</v>
      </c>
      <c r="M4" s="63">
        <f>SUM(J4:J13)</f>
        <v>470.01</v>
      </c>
      <c r="N4" s="63">
        <f>_xlfn.RANK.EQ(M4,M4:M163,1)</f>
        <v>7</v>
      </c>
      <c r="O4" s="69">
        <f>Q7/M4*100</f>
        <v>74.343099082998236</v>
      </c>
    </row>
    <row r="5" spans="1:18" ht="15.75" thickBot="1" x14ac:dyDescent="0.3">
      <c r="A5" s="67"/>
      <c r="B5" s="64"/>
      <c r="C5" s="24">
        <v>2</v>
      </c>
      <c r="D5" s="14">
        <v>45.05</v>
      </c>
      <c r="E5" s="14">
        <v>0</v>
      </c>
      <c r="F5" s="14">
        <v>0</v>
      </c>
      <c r="G5" s="14">
        <f t="shared" si="0"/>
        <v>0</v>
      </c>
      <c r="H5" s="50">
        <v>0</v>
      </c>
      <c r="I5" s="50">
        <v>0</v>
      </c>
      <c r="J5" s="14">
        <f t="shared" si="1"/>
        <v>45.05</v>
      </c>
      <c r="K5" s="64"/>
      <c r="L5" s="64"/>
      <c r="M5" s="64"/>
      <c r="N5" s="64"/>
      <c r="O5" s="70"/>
    </row>
    <row r="6" spans="1:18" x14ac:dyDescent="0.25">
      <c r="A6" s="67"/>
      <c r="B6" s="64"/>
      <c r="C6" s="24">
        <v>3</v>
      </c>
      <c r="D6" s="14">
        <v>42.06</v>
      </c>
      <c r="E6" s="14">
        <v>0</v>
      </c>
      <c r="F6" s="14">
        <v>2</v>
      </c>
      <c r="G6" s="14">
        <f t="shared" si="0"/>
        <v>10</v>
      </c>
      <c r="H6" s="50">
        <v>0</v>
      </c>
      <c r="I6" s="50">
        <v>0</v>
      </c>
      <c r="J6" s="14">
        <f t="shared" si="1"/>
        <v>52.06</v>
      </c>
      <c r="K6" s="64"/>
      <c r="L6" s="64"/>
      <c r="M6" s="64"/>
      <c r="N6" s="64"/>
      <c r="O6" s="70"/>
      <c r="Q6" s="75" t="s">
        <v>21</v>
      </c>
      <c r="R6" s="76"/>
    </row>
    <row r="7" spans="1:18" ht="15.75" thickBot="1" x14ac:dyDescent="0.3">
      <c r="A7" s="67"/>
      <c r="B7" s="64"/>
      <c r="C7" s="24">
        <v>4</v>
      </c>
      <c r="D7" s="50">
        <v>32.6</v>
      </c>
      <c r="E7" s="50">
        <v>0</v>
      </c>
      <c r="F7" s="50">
        <v>2</v>
      </c>
      <c r="G7" s="14">
        <f t="shared" si="0"/>
        <v>10</v>
      </c>
      <c r="H7" s="50">
        <v>0</v>
      </c>
      <c r="I7" s="50">
        <v>0</v>
      </c>
      <c r="J7" s="14">
        <f t="shared" si="1"/>
        <v>42.6</v>
      </c>
      <c r="K7" s="64"/>
      <c r="L7" s="64"/>
      <c r="M7" s="64"/>
      <c r="N7" s="64"/>
      <c r="O7" s="70"/>
      <c r="Q7" s="77">
        <v>349.42</v>
      </c>
      <c r="R7" s="78"/>
    </row>
    <row r="8" spans="1:18" x14ac:dyDescent="0.25">
      <c r="A8" s="67"/>
      <c r="B8" s="64"/>
      <c r="C8" s="24">
        <v>5</v>
      </c>
      <c r="D8" s="50">
        <v>40.35</v>
      </c>
      <c r="E8" s="50">
        <v>1</v>
      </c>
      <c r="F8" s="50">
        <v>2</v>
      </c>
      <c r="G8" s="14">
        <f t="shared" si="0"/>
        <v>10</v>
      </c>
      <c r="H8" s="50">
        <v>0</v>
      </c>
      <c r="I8" s="50">
        <v>0</v>
      </c>
      <c r="J8" s="14">
        <f t="shared" si="1"/>
        <v>40.35</v>
      </c>
      <c r="K8" s="64"/>
      <c r="L8" s="64"/>
      <c r="M8" s="64"/>
      <c r="N8" s="64"/>
      <c r="O8" s="70"/>
    </row>
    <row r="9" spans="1:18" x14ac:dyDescent="0.25">
      <c r="A9" s="67"/>
      <c r="B9" s="64"/>
      <c r="C9" s="24">
        <v>6</v>
      </c>
      <c r="D9" s="14">
        <v>45.81</v>
      </c>
      <c r="E9" s="14">
        <v>1</v>
      </c>
      <c r="F9" s="14">
        <v>3</v>
      </c>
      <c r="G9" s="14">
        <f t="shared" si="0"/>
        <v>15</v>
      </c>
      <c r="H9" s="50">
        <v>0</v>
      </c>
      <c r="I9" s="50">
        <v>0</v>
      </c>
      <c r="J9" s="14">
        <f t="shared" si="1"/>
        <v>50.81</v>
      </c>
      <c r="K9" s="64"/>
      <c r="L9" s="64"/>
      <c r="M9" s="64"/>
      <c r="N9" s="64"/>
      <c r="O9" s="70"/>
      <c r="Q9" s="30"/>
      <c r="R9" s="30"/>
    </row>
    <row r="10" spans="1:18" x14ac:dyDescent="0.25">
      <c r="A10" s="67"/>
      <c r="B10" s="64"/>
      <c r="C10" s="24">
        <v>7</v>
      </c>
      <c r="D10" s="14">
        <v>45.81</v>
      </c>
      <c r="E10" s="14">
        <v>1</v>
      </c>
      <c r="F10" s="14">
        <v>2</v>
      </c>
      <c r="G10" s="14">
        <f t="shared" si="0"/>
        <v>10</v>
      </c>
      <c r="H10" s="50">
        <v>0</v>
      </c>
      <c r="I10" s="50">
        <v>0</v>
      </c>
      <c r="J10" s="14">
        <f t="shared" si="1"/>
        <v>45.81</v>
      </c>
      <c r="K10" s="64"/>
      <c r="L10" s="64"/>
      <c r="M10" s="64"/>
      <c r="N10" s="64"/>
      <c r="O10" s="70"/>
      <c r="Q10" s="30"/>
      <c r="R10" s="30"/>
    </row>
    <row r="11" spans="1:18" x14ac:dyDescent="0.25">
      <c r="A11" s="67"/>
      <c r="B11" s="64"/>
      <c r="C11" s="24">
        <v>8</v>
      </c>
      <c r="D11" s="14">
        <v>45.55</v>
      </c>
      <c r="E11" s="14">
        <v>0</v>
      </c>
      <c r="F11" s="14">
        <v>3</v>
      </c>
      <c r="G11" s="14">
        <f t="shared" si="0"/>
        <v>15</v>
      </c>
      <c r="H11" s="50">
        <v>0</v>
      </c>
      <c r="I11" s="50">
        <v>0</v>
      </c>
      <c r="J11" s="14">
        <f t="shared" si="1"/>
        <v>60.55</v>
      </c>
      <c r="K11" s="64"/>
      <c r="L11" s="64"/>
      <c r="M11" s="64"/>
      <c r="N11" s="64"/>
      <c r="O11" s="70"/>
      <c r="Q11" s="30"/>
      <c r="R11" s="30"/>
    </row>
    <row r="12" spans="1:18" x14ac:dyDescent="0.25">
      <c r="A12" s="67"/>
      <c r="B12" s="64"/>
      <c r="C12" s="24">
        <v>9</v>
      </c>
      <c r="D12" s="50">
        <v>31.95</v>
      </c>
      <c r="E12" s="50">
        <v>1</v>
      </c>
      <c r="F12" s="50">
        <v>1</v>
      </c>
      <c r="G12" s="14">
        <f t="shared" si="0"/>
        <v>5</v>
      </c>
      <c r="H12" s="50">
        <v>0</v>
      </c>
      <c r="I12" s="50">
        <v>0</v>
      </c>
      <c r="J12" s="14">
        <f t="shared" si="1"/>
        <v>26.950000000000003</v>
      </c>
      <c r="K12" s="64"/>
      <c r="L12" s="64"/>
      <c r="M12" s="64"/>
      <c r="N12" s="64"/>
      <c r="O12" s="70"/>
      <c r="Q12" s="30"/>
      <c r="R12" s="30"/>
    </row>
    <row r="13" spans="1:18" x14ac:dyDescent="0.25">
      <c r="A13" s="68"/>
      <c r="B13" s="65"/>
      <c r="C13" s="25">
        <v>10</v>
      </c>
      <c r="D13" s="16">
        <v>52.5</v>
      </c>
      <c r="E13" s="16">
        <v>0</v>
      </c>
      <c r="F13" s="16">
        <v>3</v>
      </c>
      <c r="G13" s="16">
        <f t="shared" si="0"/>
        <v>15</v>
      </c>
      <c r="H13" s="16">
        <v>0</v>
      </c>
      <c r="I13" s="16">
        <v>0</v>
      </c>
      <c r="J13" s="16">
        <f t="shared" si="1"/>
        <v>67.5</v>
      </c>
      <c r="K13" s="65"/>
      <c r="L13" s="65"/>
      <c r="M13" s="65"/>
      <c r="N13" s="65"/>
      <c r="O13" s="71"/>
      <c r="Q13" s="30"/>
      <c r="R13" s="30"/>
    </row>
    <row r="14" spans="1:18" x14ac:dyDescent="0.25">
      <c r="A14" s="66" t="s">
        <v>35</v>
      </c>
      <c r="B14" s="63" t="s">
        <v>58</v>
      </c>
      <c r="C14" s="23">
        <v>1</v>
      </c>
      <c r="D14" s="12">
        <v>40.04</v>
      </c>
      <c r="E14" s="12">
        <v>0</v>
      </c>
      <c r="F14" s="12">
        <v>6</v>
      </c>
      <c r="G14" s="12">
        <f t="shared" si="0"/>
        <v>30</v>
      </c>
      <c r="H14" s="12">
        <v>1</v>
      </c>
      <c r="I14" s="12">
        <v>0</v>
      </c>
      <c r="J14" s="12">
        <f t="shared" si="1"/>
        <v>80.039999999999992</v>
      </c>
      <c r="K14" s="63">
        <f>SUM(F14:F23)</f>
        <v>70</v>
      </c>
      <c r="L14" s="63">
        <f>_xlfn.RANK.EQ(K14,K4:K163,1)</f>
        <v>14</v>
      </c>
      <c r="M14" s="63">
        <f>SUM(J14:J23)</f>
        <v>780.09</v>
      </c>
      <c r="N14" s="63">
        <f>_xlfn.RANK.EQ(M14,M4:M163,1)</f>
        <v>14</v>
      </c>
      <c r="O14" s="69">
        <f>Q7/M14*100</f>
        <v>44.792267558871416</v>
      </c>
      <c r="Q14" s="30"/>
      <c r="R14" s="30"/>
    </row>
    <row r="15" spans="1:18" ht="15" customHeight="1" x14ac:dyDescent="0.25">
      <c r="A15" s="67"/>
      <c r="B15" s="64"/>
      <c r="C15" s="24">
        <v>2</v>
      </c>
      <c r="D15" s="14">
        <v>32.369999999999997</v>
      </c>
      <c r="E15" s="14">
        <v>0</v>
      </c>
      <c r="F15" s="14">
        <v>6</v>
      </c>
      <c r="G15" s="14">
        <f t="shared" si="0"/>
        <v>30</v>
      </c>
      <c r="H15" s="50">
        <v>0</v>
      </c>
      <c r="I15" s="50">
        <v>1</v>
      </c>
      <c r="J15" s="14">
        <f t="shared" si="1"/>
        <v>72.37</v>
      </c>
      <c r="K15" s="64"/>
      <c r="L15" s="64"/>
      <c r="M15" s="64"/>
      <c r="N15" s="64"/>
      <c r="O15" s="70"/>
    </row>
    <row r="16" spans="1:18" x14ac:dyDescent="0.25">
      <c r="A16" s="67"/>
      <c r="B16" s="64"/>
      <c r="C16" s="24">
        <v>3</v>
      </c>
      <c r="D16" s="14">
        <v>43.25</v>
      </c>
      <c r="E16" s="14">
        <v>0</v>
      </c>
      <c r="F16" s="14">
        <v>7</v>
      </c>
      <c r="G16" s="14">
        <f t="shared" si="0"/>
        <v>35</v>
      </c>
      <c r="H16" s="50">
        <v>0</v>
      </c>
      <c r="I16" s="50">
        <v>0</v>
      </c>
      <c r="J16" s="14">
        <f t="shared" si="1"/>
        <v>78.25</v>
      </c>
      <c r="K16" s="64"/>
      <c r="L16" s="64"/>
      <c r="M16" s="64"/>
      <c r="N16" s="64"/>
      <c r="O16" s="70"/>
    </row>
    <row r="17" spans="1:15" x14ac:dyDescent="0.25">
      <c r="A17" s="67"/>
      <c r="B17" s="64"/>
      <c r="C17" s="24">
        <v>4</v>
      </c>
      <c r="D17" s="50">
        <v>34.479999999999997</v>
      </c>
      <c r="E17" s="50">
        <v>0</v>
      </c>
      <c r="F17" s="50">
        <v>4</v>
      </c>
      <c r="G17" s="14">
        <f t="shared" si="0"/>
        <v>20</v>
      </c>
      <c r="H17" s="50">
        <v>0</v>
      </c>
      <c r="I17" s="50">
        <v>0</v>
      </c>
      <c r="J17" s="14">
        <f t="shared" si="1"/>
        <v>54.48</v>
      </c>
      <c r="K17" s="64"/>
      <c r="L17" s="64"/>
      <c r="M17" s="64"/>
      <c r="N17" s="64"/>
      <c r="O17" s="70"/>
    </row>
    <row r="18" spans="1:15" x14ac:dyDescent="0.25">
      <c r="A18" s="67"/>
      <c r="B18" s="64"/>
      <c r="C18" s="24">
        <v>5</v>
      </c>
      <c r="D18" s="50">
        <v>40.98</v>
      </c>
      <c r="E18" s="50">
        <v>1</v>
      </c>
      <c r="F18" s="50">
        <v>4</v>
      </c>
      <c r="G18" s="14">
        <f t="shared" si="0"/>
        <v>20</v>
      </c>
      <c r="H18" s="50">
        <v>0</v>
      </c>
      <c r="I18" s="50">
        <v>0</v>
      </c>
      <c r="J18" s="14">
        <f t="shared" si="1"/>
        <v>50.98</v>
      </c>
      <c r="K18" s="64"/>
      <c r="L18" s="64"/>
      <c r="M18" s="64"/>
      <c r="N18" s="64"/>
      <c r="O18" s="70"/>
    </row>
    <row r="19" spans="1:15" x14ac:dyDescent="0.25">
      <c r="A19" s="67"/>
      <c r="B19" s="64"/>
      <c r="C19" s="24">
        <v>6</v>
      </c>
      <c r="D19" s="50">
        <v>43.08</v>
      </c>
      <c r="E19" s="50">
        <v>0</v>
      </c>
      <c r="F19" s="50">
        <v>8</v>
      </c>
      <c r="G19" s="14">
        <f t="shared" si="0"/>
        <v>40</v>
      </c>
      <c r="H19" s="50">
        <v>0</v>
      </c>
      <c r="I19" s="50">
        <v>0</v>
      </c>
      <c r="J19" s="14">
        <f t="shared" si="1"/>
        <v>83.08</v>
      </c>
      <c r="K19" s="64"/>
      <c r="L19" s="64"/>
      <c r="M19" s="64"/>
      <c r="N19" s="64"/>
      <c r="O19" s="70"/>
    </row>
    <row r="20" spans="1:15" x14ac:dyDescent="0.25">
      <c r="A20" s="67"/>
      <c r="B20" s="64"/>
      <c r="C20" s="24">
        <v>7</v>
      </c>
      <c r="D20" s="50">
        <v>43.26</v>
      </c>
      <c r="E20" s="50">
        <v>0</v>
      </c>
      <c r="F20" s="50">
        <v>9</v>
      </c>
      <c r="G20" s="14">
        <f t="shared" si="0"/>
        <v>45</v>
      </c>
      <c r="H20" s="50">
        <v>0</v>
      </c>
      <c r="I20" s="50">
        <v>0</v>
      </c>
      <c r="J20" s="14">
        <f t="shared" si="1"/>
        <v>88.259999999999991</v>
      </c>
      <c r="K20" s="64"/>
      <c r="L20" s="64"/>
      <c r="M20" s="64"/>
      <c r="N20" s="64"/>
      <c r="O20" s="70"/>
    </row>
    <row r="21" spans="1:15" x14ac:dyDescent="0.25">
      <c r="A21" s="67"/>
      <c r="B21" s="64"/>
      <c r="C21" s="24">
        <v>8</v>
      </c>
      <c r="D21" s="50">
        <v>50.75</v>
      </c>
      <c r="E21" s="50">
        <v>0</v>
      </c>
      <c r="F21" s="50">
        <v>10</v>
      </c>
      <c r="G21" s="14">
        <f t="shared" si="0"/>
        <v>50</v>
      </c>
      <c r="H21" s="50">
        <v>1</v>
      </c>
      <c r="I21" s="50">
        <v>0</v>
      </c>
      <c r="J21" s="14">
        <f t="shared" si="1"/>
        <v>110.75</v>
      </c>
      <c r="K21" s="64"/>
      <c r="L21" s="64"/>
      <c r="M21" s="64"/>
      <c r="N21" s="64"/>
      <c r="O21" s="70"/>
    </row>
    <row r="22" spans="1:15" x14ac:dyDescent="0.25">
      <c r="A22" s="67"/>
      <c r="B22" s="64"/>
      <c r="C22" s="24">
        <v>9</v>
      </c>
      <c r="D22" s="50">
        <v>36.04</v>
      </c>
      <c r="E22" s="50">
        <v>0</v>
      </c>
      <c r="F22" s="50">
        <v>8</v>
      </c>
      <c r="G22" s="14">
        <f t="shared" si="0"/>
        <v>40</v>
      </c>
      <c r="H22" s="50">
        <v>0</v>
      </c>
      <c r="I22" s="50">
        <v>0</v>
      </c>
      <c r="J22" s="14">
        <f t="shared" si="1"/>
        <v>76.039999999999992</v>
      </c>
      <c r="K22" s="64"/>
      <c r="L22" s="64"/>
      <c r="M22" s="64"/>
      <c r="N22" s="64"/>
      <c r="O22" s="70"/>
    </row>
    <row r="23" spans="1:15" x14ac:dyDescent="0.25">
      <c r="A23" s="68"/>
      <c r="B23" s="65"/>
      <c r="C23" s="25">
        <v>10</v>
      </c>
      <c r="D23" s="16">
        <v>45.84</v>
      </c>
      <c r="E23" s="16">
        <v>0</v>
      </c>
      <c r="F23" s="16">
        <v>8</v>
      </c>
      <c r="G23" s="16">
        <f t="shared" si="0"/>
        <v>40</v>
      </c>
      <c r="H23" s="16">
        <v>0</v>
      </c>
      <c r="I23" s="16">
        <v>0</v>
      </c>
      <c r="J23" s="16">
        <f t="shared" si="1"/>
        <v>85.84</v>
      </c>
      <c r="K23" s="65"/>
      <c r="L23" s="65"/>
      <c r="M23" s="65"/>
      <c r="N23" s="65"/>
      <c r="O23" s="71"/>
    </row>
    <row r="24" spans="1:15" x14ac:dyDescent="0.25">
      <c r="A24" s="66" t="s">
        <v>22</v>
      </c>
      <c r="B24" s="63" t="s">
        <v>62</v>
      </c>
      <c r="C24" s="23">
        <v>1</v>
      </c>
      <c r="D24" s="12">
        <v>37.840000000000003</v>
      </c>
      <c r="E24" s="12">
        <v>1</v>
      </c>
      <c r="F24" s="12">
        <v>2</v>
      </c>
      <c r="G24" s="12">
        <f t="shared" si="0"/>
        <v>10</v>
      </c>
      <c r="H24" s="12">
        <v>0</v>
      </c>
      <c r="I24" s="12">
        <v>0</v>
      </c>
      <c r="J24" s="12">
        <f t="shared" si="1"/>
        <v>37.840000000000003</v>
      </c>
      <c r="K24" s="63">
        <f>SUM(F24:F33)</f>
        <v>22</v>
      </c>
      <c r="L24" s="63">
        <f>_xlfn.RANK.EQ(K24,K4:K163,1)</f>
        <v>4</v>
      </c>
      <c r="M24" s="63">
        <f>SUM(J24:J33)</f>
        <v>455.64</v>
      </c>
      <c r="N24" s="63">
        <f>_xlfn.RANK.EQ(M24,M4:M163,1)</f>
        <v>5</v>
      </c>
      <c r="O24" s="69">
        <f>Q7/M24*100</f>
        <v>76.687735931876048</v>
      </c>
    </row>
    <row r="25" spans="1:15" x14ac:dyDescent="0.25">
      <c r="A25" s="67"/>
      <c r="B25" s="64"/>
      <c r="C25" s="24">
        <v>2</v>
      </c>
      <c r="D25" s="50">
        <v>33.32</v>
      </c>
      <c r="E25" s="50">
        <v>0</v>
      </c>
      <c r="F25" s="50">
        <v>0</v>
      </c>
      <c r="G25" s="14">
        <f t="shared" si="0"/>
        <v>0</v>
      </c>
      <c r="H25" s="50">
        <v>0</v>
      </c>
      <c r="I25" s="50">
        <v>0</v>
      </c>
      <c r="J25" s="14">
        <f t="shared" si="1"/>
        <v>33.32</v>
      </c>
      <c r="K25" s="64"/>
      <c r="L25" s="64"/>
      <c r="M25" s="64"/>
      <c r="N25" s="64"/>
      <c r="O25" s="70"/>
    </row>
    <row r="26" spans="1:15" x14ac:dyDescent="0.25">
      <c r="A26" s="67"/>
      <c r="B26" s="64"/>
      <c r="C26" s="24">
        <v>3</v>
      </c>
      <c r="D26" s="50">
        <v>39.590000000000003</v>
      </c>
      <c r="E26" s="50">
        <v>0</v>
      </c>
      <c r="F26" s="50">
        <v>3</v>
      </c>
      <c r="G26" s="14">
        <f t="shared" si="0"/>
        <v>15</v>
      </c>
      <c r="H26" s="50">
        <v>0</v>
      </c>
      <c r="I26" s="50">
        <v>0</v>
      </c>
      <c r="J26" s="14">
        <f t="shared" si="1"/>
        <v>54.59</v>
      </c>
      <c r="K26" s="64"/>
      <c r="L26" s="64"/>
      <c r="M26" s="64"/>
      <c r="N26" s="64"/>
      <c r="O26" s="70"/>
    </row>
    <row r="27" spans="1:15" x14ac:dyDescent="0.25">
      <c r="A27" s="67"/>
      <c r="B27" s="64"/>
      <c r="C27" s="24">
        <v>4</v>
      </c>
      <c r="D27" s="50">
        <v>31.52</v>
      </c>
      <c r="E27" s="50">
        <v>0</v>
      </c>
      <c r="F27" s="50">
        <v>3</v>
      </c>
      <c r="G27" s="14">
        <f t="shared" si="0"/>
        <v>15</v>
      </c>
      <c r="H27" s="50">
        <v>0</v>
      </c>
      <c r="I27" s="50">
        <v>0</v>
      </c>
      <c r="J27" s="14">
        <f t="shared" si="1"/>
        <v>46.519999999999996</v>
      </c>
      <c r="K27" s="64"/>
      <c r="L27" s="64"/>
      <c r="M27" s="64"/>
      <c r="N27" s="64"/>
      <c r="O27" s="70"/>
    </row>
    <row r="28" spans="1:15" x14ac:dyDescent="0.25">
      <c r="A28" s="67"/>
      <c r="B28" s="64"/>
      <c r="C28" s="24">
        <v>5</v>
      </c>
      <c r="D28" s="50">
        <v>35.07</v>
      </c>
      <c r="E28" s="50">
        <v>1</v>
      </c>
      <c r="F28" s="50">
        <v>1</v>
      </c>
      <c r="G28" s="14">
        <f t="shared" ref="G28:G51" si="2">PRODUCT(F28*5)</f>
        <v>5</v>
      </c>
      <c r="H28" s="50">
        <v>0</v>
      </c>
      <c r="I28" s="50">
        <v>0</v>
      </c>
      <c r="J28" s="14">
        <f t="shared" ref="J28:J51" si="3">SUM(D28,G28,H28*10,I28*10)-(E28*10)</f>
        <v>30.07</v>
      </c>
      <c r="K28" s="64"/>
      <c r="L28" s="64"/>
      <c r="M28" s="64"/>
      <c r="N28" s="64"/>
      <c r="O28" s="70"/>
    </row>
    <row r="29" spans="1:15" x14ac:dyDescent="0.25">
      <c r="A29" s="67"/>
      <c r="B29" s="64"/>
      <c r="C29" s="24">
        <v>6</v>
      </c>
      <c r="D29" s="14">
        <v>42.15</v>
      </c>
      <c r="E29" s="14">
        <v>1</v>
      </c>
      <c r="F29" s="14">
        <v>4</v>
      </c>
      <c r="G29" s="14">
        <f t="shared" si="2"/>
        <v>20</v>
      </c>
      <c r="H29" s="50">
        <v>0</v>
      </c>
      <c r="I29" s="50">
        <v>0</v>
      </c>
      <c r="J29" s="14">
        <f t="shared" si="3"/>
        <v>52.15</v>
      </c>
      <c r="K29" s="64"/>
      <c r="L29" s="64"/>
      <c r="M29" s="64"/>
      <c r="N29" s="64"/>
      <c r="O29" s="70"/>
    </row>
    <row r="30" spans="1:15" x14ac:dyDescent="0.25">
      <c r="A30" s="67"/>
      <c r="B30" s="64"/>
      <c r="C30" s="24">
        <v>7</v>
      </c>
      <c r="D30" s="14">
        <v>50.39</v>
      </c>
      <c r="E30" s="14">
        <v>1</v>
      </c>
      <c r="F30" s="14">
        <v>2</v>
      </c>
      <c r="G30" s="14">
        <f t="shared" si="2"/>
        <v>10</v>
      </c>
      <c r="H30" s="50">
        <v>0</v>
      </c>
      <c r="I30" s="50">
        <v>0</v>
      </c>
      <c r="J30" s="14">
        <f t="shared" si="3"/>
        <v>50.39</v>
      </c>
      <c r="K30" s="64"/>
      <c r="L30" s="64"/>
      <c r="M30" s="64"/>
      <c r="N30" s="64"/>
      <c r="O30" s="70"/>
    </row>
    <row r="31" spans="1:15" x14ac:dyDescent="0.25">
      <c r="A31" s="67"/>
      <c r="B31" s="64"/>
      <c r="C31" s="24">
        <v>8</v>
      </c>
      <c r="D31" s="14">
        <v>45.65</v>
      </c>
      <c r="E31" s="14">
        <v>0</v>
      </c>
      <c r="F31" s="14">
        <v>4</v>
      </c>
      <c r="G31" s="14">
        <f t="shared" si="2"/>
        <v>20</v>
      </c>
      <c r="H31" s="50">
        <v>0</v>
      </c>
      <c r="I31" s="50">
        <v>0</v>
      </c>
      <c r="J31" s="14">
        <f t="shared" si="3"/>
        <v>65.650000000000006</v>
      </c>
      <c r="K31" s="64"/>
      <c r="L31" s="64"/>
      <c r="M31" s="64"/>
      <c r="N31" s="64"/>
      <c r="O31" s="70"/>
    </row>
    <row r="32" spans="1:15" x14ac:dyDescent="0.25">
      <c r="A32" s="67"/>
      <c r="B32" s="64"/>
      <c r="C32" s="24">
        <v>9</v>
      </c>
      <c r="D32" s="50">
        <v>37</v>
      </c>
      <c r="E32" s="50">
        <v>1</v>
      </c>
      <c r="F32" s="50">
        <v>2</v>
      </c>
      <c r="G32" s="14">
        <f t="shared" si="2"/>
        <v>10</v>
      </c>
      <c r="H32" s="50">
        <v>0</v>
      </c>
      <c r="I32" s="50">
        <v>0</v>
      </c>
      <c r="J32" s="14">
        <f t="shared" si="3"/>
        <v>37</v>
      </c>
      <c r="K32" s="64"/>
      <c r="L32" s="64"/>
      <c r="M32" s="64"/>
      <c r="N32" s="64"/>
      <c r="O32" s="70"/>
    </row>
    <row r="33" spans="1:15" x14ac:dyDescent="0.25">
      <c r="A33" s="68"/>
      <c r="B33" s="65"/>
      <c r="C33" s="25">
        <v>10</v>
      </c>
      <c r="D33" s="16">
        <v>43.11</v>
      </c>
      <c r="E33" s="16">
        <v>0</v>
      </c>
      <c r="F33" s="16">
        <v>1</v>
      </c>
      <c r="G33" s="16">
        <f t="shared" si="2"/>
        <v>5</v>
      </c>
      <c r="H33" s="16">
        <v>0</v>
      </c>
      <c r="I33" s="16">
        <v>0</v>
      </c>
      <c r="J33" s="16">
        <f t="shared" si="3"/>
        <v>48.11</v>
      </c>
      <c r="K33" s="65"/>
      <c r="L33" s="65"/>
      <c r="M33" s="65"/>
      <c r="N33" s="65"/>
      <c r="O33" s="71"/>
    </row>
    <row r="34" spans="1:15" x14ac:dyDescent="0.25">
      <c r="A34" s="66" t="s">
        <v>35</v>
      </c>
      <c r="B34" s="63" t="s">
        <v>65</v>
      </c>
      <c r="C34" s="23">
        <v>1</v>
      </c>
      <c r="D34" s="12">
        <v>20.23</v>
      </c>
      <c r="E34" s="12">
        <v>1</v>
      </c>
      <c r="F34" s="12">
        <v>4</v>
      </c>
      <c r="G34" s="12">
        <f t="shared" si="2"/>
        <v>20</v>
      </c>
      <c r="H34" s="12">
        <v>0</v>
      </c>
      <c r="I34" s="12">
        <v>0</v>
      </c>
      <c r="J34" s="12">
        <f t="shared" si="3"/>
        <v>30.230000000000004</v>
      </c>
      <c r="K34" s="63">
        <f>SUM(F34:F43)</f>
        <v>47</v>
      </c>
      <c r="L34" s="63">
        <f>_xlfn.RANK.EQ(K34,K4:K163,1)</f>
        <v>12</v>
      </c>
      <c r="M34" s="63">
        <f>SUM(J34:J43)</f>
        <v>465.01000000000005</v>
      </c>
      <c r="N34" s="63">
        <f>_xlfn.RANK.EQ(M34,M4:M163,1)</f>
        <v>6</v>
      </c>
      <c r="O34" s="69">
        <f>Q7/M34*100</f>
        <v>75.142470054407426</v>
      </c>
    </row>
    <row r="35" spans="1:15" x14ac:dyDescent="0.25">
      <c r="A35" s="67"/>
      <c r="B35" s="64"/>
      <c r="C35" s="24">
        <v>2</v>
      </c>
      <c r="D35" s="50">
        <v>26.23</v>
      </c>
      <c r="E35" s="50">
        <v>0</v>
      </c>
      <c r="F35" s="50">
        <v>7</v>
      </c>
      <c r="G35" s="14">
        <f t="shared" si="2"/>
        <v>35</v>
      </c>
      <c r="H35" s="50">
        <v>0</v>
      </c>
      <c r="I35" s="50">
        <v>0</v>
      </c>
      <c r="J35" s="14">
        <f t="shared" si="3"/>
        <v>61.230000000000004</v>
      </c>
      <c r="K35" s="64"/>
      <c r="L35" s="64"/>
      <c r="M35" s="64"/>
      <c r="N35" s="64"/>
      <c r="O35" s="70"/>
    </row>
    <row r="36" spans="1:15" x14ac:dyDescent="0.25">
      <c r="A36" s="67"/>
      <c r="B36" s="64"/>
      <c r="C36" s="24">
        <v>3</v>
      </c>
      <c r="D36" s="50">
        <v>24.07</v>
      </c>
      <c r="E36" s="50">
        <v>0</v>
      </c>
      <c r="F36" s="50">
        <v>7</v>
      </c>
      <c r="G36" s="14">
        <f t="shared" si="2"/>
        <v>35</v>
      </c>
      <c r="H36" s="50">
        <v>0</v>
      </c>
      <c r="I36" s="50">
        <v>0</v>
      </c>
      <c r="J36" s="14">
        <f t="shared" si="3"/>
        <v>59.07</v>
      </c>
      <c r="K36" s="64"/>
      <c r="L36" s="64"/>
      <c r="M36" s="64"/>
      <c r="N36" s="64"/>
      <c r="O36" s="70"/>
    </row>
    <row r="37" spans="1:15" x14ac:dyDescent="0.25">
      <c r="A37" s="67"/>
      <c r="B37" s="64"/>
      <c r="C37" s="24">
        <v>4</v>
      </c>
      <c r="D37" s="50">
        <v>19.149999999999999</v>
      </c>
      <c r="E37" s="50">
        <v>0</v>
      </c>
      <c r="F37" s="50">
        <v>7</v>
      </c>
      <c r="G37" s="14">
        <f t="shared" si="2"/>
        <v>35</v>
      </c>
      <c r="H37" s="50">
        <v>0</v>
      </c>
      <c r="I37" s="50">
        <v>0</v>
      </c>
      <c r="J37" s="14">
        <f t="shared" si="3"/>
        <v>54.15</v>
      </c>
      <c r="K37" s="64"/>
      <c r="L37" s="64"/>
      <c r="M37" s="64"/>
      <c r="N37" s="64"/>
      <c r="O37" s="70"/>
    </row>
    <row r="38" spans="1:15" x14ac:dyDescent="0.25">
      <c r="A38" s="67"/>
      <c r="B38" s="64"/>
      <c r="C38" s="24">
        <v>5</v>
      </c>
      <c r="D38" s="50">
        <v>25.63</v>
      </c>
      <c r="E38" s="50">
        <v>1</v>
      </c>
      <c r="F38" s="50">
        <v>2</v>
      </c>
      <c r="G38" s="14">
        <f t="shared" si="2"/>
        <v>10</v>
      </c>
      <c r="H38" s="50">
        <v>0</v>
      </c>
      <c r="I38" s="50">
        <v>0</v>
      </c>
      <c r="J38" s="14">
        <f t="shared" si="3"/>
        <v>25.629999999999995</v>
      </c>
      <c r="K38" s="64"/>
      <c r="L38" s="64"/>
      <c r="M38" s="64"/>
      <c r="N38" s="64"/>
      <c r="O38" s="70"/>
    </row>
    <row r="39" spans="1:15" x14ac:dyDescent="0.25">
      <c r="A39" s="67"/>
      <c r="B39" s="64"/>
      <c r="C39" s="24">
        <v>6</v>
      </c>
      <c r="D39" s="50">
        <v>34.65</v>
      </c>
      <c r="E39" s="50">
        <v>0</v>
      </c>
      <c r="F39" s="50">
        <v>3</v>
      </c>
      <c r="G39" s="14">
        <f t="shared" si="2"/>
        <v>15</v>
      </c>
      <c r="H39" s="50">
        <v>0</v>
      </c>
      <c r="I39" s="50">
        <v>0</v>
      </c>
      <c r="J39" s="14">
        <f t="shared" si="3"/>
        <v>49.65</v>
      </c>
      <c r="K39" s="64"/>
      <c r="L39" s="64"/>
      <c r="M39" s="64"/>
      <c r="N39" s="64"/>
      <c r="O39" s="70"/>
    </row>
    <row r="40" spans="1:15" x14ac:dyDescent="0.25">
      <c r="A40" s="67"/>
      <c r="B40" s="64"/>
      <c r="C40" s="24">
        <v>7</v>
      </c>
      <c r="D40" s="50">
        <v>24.35</v>
      </c>
      <c r="E40" s="50">
        <v>1</v>
      </c>
      <c r="F40" s="50">
        <v>5</v>
      </c>
      <c r="G40" s="14">
        <f t="shared" si="2"/>
        <v>25</v>
      </c>
      <c r="H40" s="50">
        <v>0</v>
      </c>
      <c r="I40" s="50">
        <v>0</v>
      </c>
      <c r="J40" s="14">
        <f t="shared" si="3"/>
        <v>39.35</v>
      </c>
      <c r="K40" s="64"/>
      <c r="L40" s="64"/>
      <c r="M40" s="64"/>
      <c r="N40" s="64"/>
      <c r="O40" s="70"/>
    </row>
    <row r="41" spans="1:15" x14ac:dyDescent="0.25">
      <c r="A41" s="67"/>
      <c r="B41" s="64"/>
      <c r="C41" s="24">
        <v>8</v>
      </c>
      <c r="D41" s="50">
        <v>33.1</v>
      </c>
      <c r="E41" s="50">
        <v>0</v>
      </c>
      <c r="F41" s="50">
        <v>5</v>
      </c>
      <c r="G41" s="14">
        <f t="shared" si="2"/>
        <v>25</v>
      </c>
      <c r="H41" s="50">
        <v>0</v>
      </c>
      <c r="I41" s="50">
        <v>0</v>
      </c>
      <c r="J41" s="14">
        <f t="shared" si="3"/>
        <v>58.1</v>
      </c>
      <c r="K41" s="64"/>
      <c r="L41" s="64"/>
      <c r="M41" s="64"/>
      <c r="N41" s="64"/>
      <c r="O41" s="70"/>
    </row>
    <row r="42" spans="1:15" x14ac:dyDescent="0.25">
      <c r="A42" s="67"/>
      <c r="B42" s="64"/>
      <c r="C42" s="24">
        <v>9</v>
      </c>
      <c r="D42" s="50">
        <v>22.56</v>
      </c>
      <c r="E42" s="50">
        <v>0</v>
      </c>
      <c r="F42" s="50">
        <v>2</v>
      </c>
      <c r="G42" s="14">
        <f t="shared" si="2"/>
        <v>10</v>
      </c>
      <c r="H42" s="50">
        <v>0</v>
      </c>
      <c r="I42" s="50">
        <v>0</v>
      </c>
      <c r="J42" s="14">
        <f t="shared" si="3"/>
        <v>32.56</v>
      </c>
      <c r="K42" s="64"/>
      <c r="L42" s="64"/>
      <c r="M42" s="64"/>
      <c r="N42" s="64"/>
      <c r="O42" s="70"/>
    </row>
    <row r="43" spans="1:15" x14ac:dyDescent="0.25">
      <c r="A43" s="68"/>
      <c r="B43" s="65"/>
      <c r="C43" s="25">
        <v>10</v>
      </c>
      <c r="D43" s="16">
        <v>30.04</v>
      </c>
      <c r="E43" s="16">
        <v>0</v>
      </c>
      <c r="F43" s="16">
        <v>5</v>
      </c>
      <c r="G43" s="16">
        <f t="shared" si="2"/>
        <v>25</v>
      </c>
      <c r="H43" s="16">
        <v>0</v>
      </c>
      <c r="I43" s="16">
        <v>0</v>
      </c>
      <c r="J43" s="16">
        <f t="shared" si="3"/>
        <v>55.04</v>
      </c>
      <c r="K43" s="65"/>
      <c r="L43" s="65"/>
      <c r="M43" s="65"/>
      <c r="N43" s="65"/>
      <c r="O43" s="71"/>
    </row>
    <row r="44" spans="1:15" x14ac:dyDescent="0.25">
      <c r="A44" s="66" t="s">
        <v>1</v>
      </c>
      <c r="B44" s="63" t="s">
        <v>70</v>
      </c>
      <c r="C44" s="23">
        <v>1</v>
      </c>
      <c r="D44" s="12">
        <v>44.38</v>
      </c>
      <c r="E44" s="12">
        <v>1</v>
      </c>
      <c r="F44" s="12">
        <v>5</v>
      </c>
      <c r="G44" s="12">
        <f t="shared" si="2"/>
        <v>25</v>
      </c>
      <c r="H44" s="12">
        <v>1</v>
      </c>
      <c r="I44" s="12">
        <v>0</v>
      </c>
      <c r="J44" s="12">
        <f t="shared" si="3"/>
        <v>69.38</v>
      </c>
      <c r="K44" s="63">
        <f>SUM(F44:F53)</f>
        <v>25</v>
      </c>
      <c r="L44" s="63">
        <f>_xlfn.RANK.EQ(K44,K4:K163,1)</f>
        <v>8</v>
      </c>
      <c r="M44" s="63">
        <f>SUM(J44:J53)</f>
        <v>606.85000000000014</v>
      </c>
      <c r="N44" s="63">
        <f>_xlfn.RANK.EQ(M44,M4:M163,1)</f>
        <v>11</v>
      </c>
      <c r="O44" s="69">
        <f>Q7/M44*100</f>
        <v>57.579302957897326</v>
      </c>
    </row>
    <row r="45" spans="1:15" x14ac:dyDescent="0.25">
      <c r="A45" s="67"/>
      <c r="B45" s="64"/>
      <c r="C45" s="24">
        <v>2</v>
      </c>
      <c r="D45" s="14">
        <v>46.74</v>
      </c>
      <c r="E45" s="14">
        <v>0</v>
      </c>
      <c r="F45" s="14">
        <v>2</v>
      </c>
      <c r="G45" s="14">
        <f t="shared" si="2"/>
        <v>10</v>
      </c>
      <c r="H45" s="50">
        <v>0</v>
      </c>
      <c r="I45" s="50">
        <v>0</v>
      </c>
      <c r="J45" s="14">
        <f t="shared" si="3"/>
        <v>56.74</v>
      </c>
      <c r="K45" s="64"/>
      <c r="L45" s="64"/>
      <c r="M45" s="64"/>
      <c r="N45" s="64"/>
      <c r="O45" s="70"/>
    </row>
    <row r="46" spans="1:15" x14ac:dyDescent="0.25">
      <c r="A46" s="67"/>
      <c r="B46" s="64"/>
      <c r="C46" s="24">
        <v>3</v>
      </c>
      <c r="D46" s="14">
        <v>47.63</v>
      </c>
      <c r="E46" s="14">
        <v>0</v>
      </c>
      <c r="F46" s="14">
        <v>3</v>
      </c>
      <c r="G46" s="14">
        <f t="shared" si="2"/>
        <v>15</v>
      </c>
      <c r="H46" s="50">
        <v>0</v>
      </c>
      <c r="I46" s="50">
        <v>0</v>
      </c>
      <c r="J46" s="14">
        <f t="shared" si="3"/>
        <v>62.63</v>
      </c>
      <c r="K46" s="64"/>
      <c r="L46" s="64"/>
      <c r="M46" s="64"/>
      <c r="N46" s="64"/>
      <c r="O46" s="70"/>
    </row>
    <row r="47" spans="1:15" x14ac:dyDescent="0.25">
      <c r="A47" s="67"/>
      <c r="B47" s="64"/>
      <c r="C47" s="24">
        <v>4</v>
      </c>
      <c r="D47" s="50">
        <v>49.78</v>
      </c>
      <c r="E47" s="50">
        <v>0</v>
      </c>
      <c r="F47" s="50">
        <v>2</v>
      </c>
      <c r="G47" s="14">
        <f t="shared" si="2"/>
        <v>10</v>
      </c>
      <c r="H47" s="50">
        <v>0</v>
      </c>
      <c r="I47" s="50">
        <v>0</v>
      </c>
      <c r="J47" s="14">
        <f t="shared" si="3"/>
        <v>59.78</v>
      </c>
      <c r="K47" s="64"/>
      <c r="L47" s="64"/>
      <c r="M47" s="64"/>
      <c r="N47" s="64"/>
      <c r="O47" s="70"/>
    </row>
    <row r="48" spans="1:15" x14ac:dyDescent="0.25">
      <c r="A48" s="67"/>
      <c r="B48" s="64"/>
      <c r="C48" s="24">
        <v>5</v>
      </c>
      <c r="D48" s="50">
        <v>51.61</v>
      </c>
      <c r="E48" s="50">
        <v>1</v>
      </c>
      <c r="F48" s="50">
        <v>0</v>
      </c>
      <c r="G48" s="14">
        <f t="shared" si="2"/>
        <v>0</v>
      </c>
      <c r="H48" s="50">
        <v>0</v>
      </c>
      <c r="I48" s="50">
        <v>0</v>
      </c>
      <c r="J48" s="14">
        <f t="shared" si="3"/>
        <v>41.61</v>
      </c>
      <c r="K48" s="64"/>
      <c r="L48" s="64"/>
      <c r="M48" s="64"/>
      <c r="N48" s="64"/>
      <c r="O48" s="70"/>
    </row>
    <row r="49" spans="1:15" x14ac:dyDescent="0.25">
      <c r="A49" s="67"/>
      <c r="B49" s="64"/>
      <c r="C49" s="24">
        <v>6</v>
      </c>
      <c r="D49" s="50">
        <v>58.46</v>
      </c>
      <c r="E49" s="50">
        <v>0</v>
      </c>
      <c r="F49" s="50">
        <v>4</v>
      </c>
      <c r="G49" s="14">
        <f t="shared" si="2"/>
        <v>20</v>
      </c>
      <c r="H49" s="50">
        <v>0</v>
      </c>
      <c r="I49" s="50">
        <v>0</v>
      </c>
      <c r="J49" s="14">
        <f t="shared" si="3"/>
        <v>78.460000000000008</v>
      </c>
      <c r="K49" s="64"/>
      <c r="L49" s="64"/>
      <c r="M49" s="64"/>
      <c r="N49" s="64"/>
      <c r="O49" s="70"/>
    </row>
    <row r="50" spans="1:15" x14ac:dyDescent="0.25">
      <c r="A50" s="67"/>
      <c r="B50" s="64"/>
      <c r="C50" s="24">
        <v>7</v>
      </c>
      <c r="D50" s="50">
        <v>55.94</v>
      </c>
      <c r="E50" s="50">
        <v>1</v>
      </c>
      <c r="F50" s="50">
        <v>1</v>
      </c>
      <c r="G50" s="14">
        <f t="shared" si="2"/>
        <v>5</v>
      </c>
      <c r="H50" s="50">
        <v>0</v>
      </c>
      <c r="I50" s="50">
        <v>0</v>
      </c>
      <c r="J50" s="14">
        <f t="shared" si="3"/>
        <v>50.94</v>
      </c>
      <c r="K50" s="64"/>
      <c r="L50" s="64"/>
      <c r="M50" s="64"/>
      <c r="N50" s="64"/>
      <c r="O50" s="70"/>
    </row>
    <row r="51" spans="1:15" x14ac:dyDescent="0.25">
      <c r="A51" s="67"/>
      <c r="B51" s="64"/>
      <c r="C51" s="24">
        <v>8</v>
      </c>
      <c r="D51" s="50">
        <v>64.42</v>
      </c>
      <c r="E51" s="50">
        <v>0</v>
      </c>
      <c r="F51" s="50">
        <v>5</v>
      </c>
      <c r="G51" s="14">
        <f t="shared" si="2"/>
        <v>25</v>
      </c>
      <c r="H51" s="50">
        <v>0</v>
      </c>
      <c r="I51" s="50">
        <v>0</v>
      </c>
      <c r="J51" s="14">
        <f t="shared" si="3"/>
        <v>89.42</v>
      </c>
      <c r="K51" s="64"/>
      <c r="L51" s="64"/>
      <c r="M51" s="64"/>
      <c r="N51" s="64"/>
      <c r="O51" s="70"/>
    </row>
    <row r="52" spans="1:15" x14ac:dyDescent="0.25">
      <c r="A52" s="67"/>
      <c r="B52" s="64"/>
      <c r="C52" s="24">
        <v>9</v>
      </c>
      <c r="D52" s="50">
        <v>41.2</v>
      </c>
      <c r="E52" s="50">
        <v>1</v>
      </c>
      <c r="F52" s="50">
        <v>1</v>
      </c>
      <c r="G52" s="14">
        <f t="shared" ref="G52:G75" si="4">PRODUCT(F52*5)</f>
        <v>5</v>
      </c>
      <c r="H52" s="50">
        <v>0</v>
      </c>
      <c r="I52" s="50">
        <v>0</v>
      </c>
      <c r="J52" s="14">
        <f t="shared" ref="J52:J75" si="5">SUM(D52,G52,H52*10,I52*10)-(E52*10)</f>
        <v>36.200000000000003</v>
      </c>
      <c r="K52" s="64"/>
      <c r="L52" s="64"/>
      <c r="M52" s="64"/>
      <c r="N52" s="64"/>
      <c r="O52" s="70"/>
    </row>
    <row r="53" spans="1:15" x14ac:dyDescent="0.25">
      <c r="A53" s="68"/>
      <c r="B53" s="65"/>
      <c r="C53" s="25">
        <v>10</v>
      </c>
      <c r="D53" s="16">
        <v>51.69</v>
      </c>
      <c r="E53" s="16">
        <v>0</v>
      </c>
      <c r="F53" s="16">
        <v>2</v>
      </c>
      <c r="G53" s="16">
        <f t="shared" si="4"/>
        <v>10</v>
      </c>
      <c r="H53" s="16">
        <v>0</v>
      </c>
      <c r="I53" s="16">
        <v>0</v>
      </c>
      <c r="J53" s="16">
        <f t="shared" si="5"/>
        <v>61.69</v>
      </c>
      <c r="K53" s="65"/>
      <c r="L53" s="65"/>
      <c r="M53" s="65"/>
      <c r="N53" s="65"/>
      <c r="O53" s="71"/>
    </row>
    <row r="54" spans="1:15" x14ac:dyDescent="0.25">
      <c r="A54" s="66" t="s">
        <v>1</v>
      </c>
      <c r="B54" s="63" t="s">
        <v>71</v>
      </c>
      <c r="C54" s="23">
        <v>1</v>
      </c>
      <c r="D54" s="12">
        <v>27.73</v>
      </c>
      <c r="E54" s="12">
        <v>0</v>
      </c>
      <c r="F54" s="12">
        <v>1</v>
      </c>
      <c r="G54" s="12">
        <f t="shared" si="4"/>
        <v>5</v>
      </c>
      <c r="H54" s="12">
        <v>0</v>
      </c>
      <c r="I54" s="12">
        <v>0</v>
      </c>
      <c r="J54" s="12">
        <f t="shared" si="5"/>
        <v>32.730000000000004</v>
      </c>
      <c r="K54" s="63">
        <f>SUM(F54:F63)</f>
        <v>16</v>
      </c>
      <c r="L54" s="63">
        <f>_xlfn.RANK.EQ(K54,K4:K163,1)</f>
        <v>2</v>
      </c>
      <c r="M54" s="63">
        <f>SUM(J54:J63)</f>
        <v>391.91000000000008</v>
      </c>
      <c r="N54" s="63">
        <f>_xlfn.RANK.EQ(M54,M4:M163,1)</f>
        <v>2</v>
      </c>
      <c r="O54" s="69">
        <f>Q7/M54*100</f>
        <v>89.158225102702133</v>
      </c>
    </row>
    <row r="55" spans="1:15" x14ac:dyDescent="0.25">
      <c r="A55" s="67"/>
      <c r="B55" s="64"/>
      <c r="C55" s="24">
        <v>2</v>
      </c>
      <c r="D55" s="14">
        <v>29.71</v>
      </c>
      <c r="E55" s="14">
        <v>0</v>
      </c>
      <c r="F55" s="14">
        <v>0</v>
      </c>
      <c r="G55" s="14">
        <f t="shared" si="4"/>
        <v>0</v>
      </c>
      <c r="H55" s="50">
        <v>0</v>
      </c>
      <c r="I55" s="50">
        <v>0</v>
      </c>
      <c r="J55" s="14">
        <f t="shared" si="5"/>
        <v>29.71</v>
      </c>
      <c r="K55" s="64"/>
      <c r="L55" s="64"/>
      <c r="M55" s="64"/>
      <c r="N55" s="64"/>
      <c r="O55" s="70"/>
    </row>
    <row r="56" spans="1:15" x14ac:dyDescent="0.25">
      <c r="A56" s="67"/>
      <c r="B56" s="64"/>
      <c r="C56" s="24">
        <v>3</v>
      </c>
      <c r="D56" s="14">
        <v>34.380000000000003</v>
      </c>
      <c r="E56" s="14">
        <v>0</v>
      </c>
      <c r="F56" s="14">
        <v>2</v>
      </c>
      <c r="G56" s="14">
        <f t="shared" si="4"/>
        <v>10</v>
      </c>
      <c r="H56" s="50">
        <v>0</v>
      </c>
      <c r="I56" s="50">
        <v>0</v>
      </c>
      <c r="J56" s="14">
        <f t="shared" si="5"/>
        <v>44.38</v>
      </c>
      <c r="K56" s="64"/>
      <c r="L56" s="64"/>
      <c r="M56" s="64"/>
      <c r="N56" s="64"/>
      <c r="O56" s="70"/>
    </row>
    <row r="57" spans="1:15" x14ac:dyDescent="0.25">
      <c r="A57" s="67"/>
      <c r="B57" s="64"/>
      <c r="C57" s="24">
        <v>4</v>
      </c>
      <c r="D57" s="50">
        <v>32.630000000000003</v>
      </c>
      <c r="E57" s="50">
        <v>1</v>
      </c>
      <c r="F57" s="50">
        <v>0</v>
      </c>
      <c r="G57" s="14">
        <f t="shared" si="4"/>
        <v>0</v>
      </c>
      <c r="H57" s="50">
        <v>0</v>
      </c>
      <c r="I57" s="50">
        <v>0</v>
      </c>
      <c r="J57" s="14">
        <f t="shared" si="5"/>
        <v>22.630000000000003</v>
      </c>
      <c r="K57" s="64"/>
      <c r="L57" s="64"/>
      <c r="M57" s="64"/>
      <c r="N57" s="64"/>
      <c r="O57" s="70"/>
    </row>
    <row r="58" spans="1:15" x14ac:dyDescent="0.25">
      <c r="A58" s="67"/>
      <c r="B58" s="64"/>
      <c r="C58" s="24">
        <v>5</v>
      </c>
      <c r="D58" s="50">
        <v>44.02</v>
      </c>
      <c r="E58" s="50">
        <v>1</v>
      </c>
      <c r="F58" s="50">
        <v>3</v>
      </c>
      <c r="G58" s="14">
        <f t="shared" si="4"/>
        <v>15</v>
      </c>
      <c r="H58" s="50">
        <v>0</v>
      </c>
      <c r="I58" s="50">
        <v>0</v>
      </c>
      <c r="J58" s="14">
        <f t="shared" si="5"/>
        <v>49.02</v>
      </c>
      <c r="K58" s="64"/>
      <c r="L58" s="64"/>
      <c r="M58" s="64"/>
      <c r="N58" s="64"/>
      <c r="O58" s="70"/>
    </row>
    <row r="59" spans="1:15" x14ac:dyDescent="0.25">
      <c r="A59" s="67"/>
      <c r="B59" s="64"/>
      <c r="C59" s="24">
        <v>6</v>
      </c>
      <c r="D59" s="50">
        <v>41.28</v>
      </c>
      <c r="E59" s="50">
        <v>1</v>
      </c>
      <c r="F59" s="50">
        <v>3</v>
      </c>
      <c r="G59" s="14">
        <f t="shared" si="4"/>
        <v>15</v>
      </c>
      <c r="H59" s="50">
        <v>0</v>
      </c>
      <c r="I59" s="50">
        <v>0</v>
      </c>
      <c r="J59" s="14">
        <f t="shared" si="5"/>
        <v>46.28</v>
      </c>
      <c r="K59" s="64"/>
      <c r="L59" s="64"/>
      <c r="M59" s="64"/>
      <c r="N59" s="64"/>
      <c r="O59" s="70"/>
    </row>
    <row r="60" spans="1:15" x14ac:dyDescent="0.25">
      <c r="A60" s="67"/>
      <c r="B60" s="64"/>
      <c r="C60" s="24">
        <v>7</v>
      </c>
      <c r="D60" s="50">
        <v>40.840000000000003</v>
      </c>
      <c r="E60" s="50">
        <v>1</v>
      </c>
      <c r="F60" s="50">
        <v>1</v>
      </c>
      <c r="G60" s="14">
        <f t="shared" si="4"/>
        <v>5</v>
      </c>
      <c r="H60" s="50">
        <v>0</v>
      </c>
      <c r="I60" s="50">
        <v>0</v>
      </c>
      <c r="J60" s="14">
        <f t="shared" si="5"/>
        <v>35.840000000000003</v>
      </c>
      <c r="K60" s="64"/>
      <c r="L60" s="64"/>
      <c r="M60" s="64"/>
      <c r="N60" s="64"/>
      <c r="O60" s="70"/>
    </row>
    <row r="61" spans="1:15" x14ac:dyDescent="0.25">
      <c r="A61" s="67"/>
      <c r="B61" s="64"/>
      <c r="C61" s="24">
        <v>8</v>
      </c>
      <c r="D61" s="50">
        <v>40.35</v>
      </c>
      <c r="E61" s="50">
        <v>0</v>
      </c>
      <c r="F61" s="50">
        <v>3</v>
      </c>
      <c r="G61" s="14">
        <f t="shared" si="4"/>
        <v>15</v>
      </c>
      <c r="H61" s="50">
        <v>0</v>
      </c>
      <c r="I61" s="50">
        <v>0</v>
      </c>
      <c r="J61" s="14">
        <f t="shared" si="5"/>
        <v>55.35</v>
      </c>
      <c r="K61" s="64"/>
      <c r="L61" s="64"/>
      <c r="M61" s="64"/>
      <c r="N61" s="64"/>
      <c r="O61" s="70"/>
    </row>
    <row r="62" spans="1:15" x14ac:dyDescent="0.25">
      <c r="A62" s="67"/>
      <c r="B62" s="64"/>
      <c r="C62" s="24">
        <v>9</v>
      </c>
      <c r="D62" s="50">
        <v>31.24</v>
      </c>
      <c r="E62" s="50">
        <v>1</v>
      </c>
      <c r="F62" s="50">
        <v>1</v>
      </c>
      <c r="G62" s="14">
        <f t="shared" si="4"/>
        <v>5</v>
      </c>
      <c r="H62" s="50">
        <v>0</v>
      </c>
      <c r="I62" s="50">
        <v>0</v>
      </c>
      <c r="J62" s="14">
        <f t="shared" si="5"/>
        <v>26.239999999999995</v>
      </c>
      <c r="K62" s="64"/>
      <c r="L62" s="64"/>
      <c r="M62" s="64"/>
      <c r="N62" s="64"/>
      <c r="O62" s="70"/>
    </row>
    <row r="63" spans="1:15" x14ac:dyDescent="0.25">
      <c r="A63" s="68"/>
      <c r="B63" s="65"/>
      <c r="C63" s="25">
        <v>10</v>
      </c>
      <c r="D63" s="16">
        <v>39.729999999999997</v>
      </c>
      <c r="E63" s="16">
        <v>0</v>
      </c>
      <c r="F63" s="16">
        <v>2</v>
      </c>
      <c r="G63" s="16">
        <f t="shared" si="4"/>
        <v>10</v>
      </c>
      <c r="H63" s="16">
        <v>0</v>
      </c>
      <c r="I63" s="16">
        <v>0</v>
      </c>
      <c r="J63" s="16">
        <f t="shared" si="5"/>
        <v>49.73</v>
      </c>
      <c r="K63" s="65"/>
      <c r="L63" s="65"/>
      <c r="M63" s="65"/>
      <c r="N63" s="65"/>
      <c r="O63" s="71"/>
    </row>
    <row r="64" spans="1:15" x14ac:dyDescent="0.25">
      <c r="A64" s="66" t="s">
        <v>1</v>
      </c>
      <c r="B64" s="63" t="s">
        <v>76</v>
      </c>
      <c r="C64" s="23">
        <v>1</v>
      </c>
      <c r="D64" s="12">
        <v>35.340000000000003</v>
      </c>
      <c r="E64" s="12">
        <v>0</v>
      </c>
      <c r="F64" s="12">
        <v>1</v>
      </c>
      <c r="G64" s="12">
        <f t="shared" si="4"/>
        <v>5</v>
      </c>
      <c r="H64" s="12">
        <v>0</v>
      </c>
      <c r="I64" s="12">
        <v>0</v>
      </c>
      <c r="J64" s="12">
        <f t="shared" si="5"/>
        <v>40.340000000000003</v>
      </c>
      <c r="K64" s="63">
        <f>SUM(F64:F73)</f>
        <v>30</v>
      </c>
      <c r="L64" s="63">
        <f>_xlfn.RANK.EQ(K64,K4:K163,1)</f>
        <v>9</v>
      </c>
      <c r="M64" s="63">
        <f>SUM(J64:J73)</f>
        <v>568.04</v>
      </c>
      <c r="N64" s="63">
        <f>_xlfn.RANK.EQ(M64,M4:M163,1)</f>
        <v>10</v>
      </c>
      <c r="O64" s="69">
        <f>Q7/M64*100</f>
        <v>61.513273713118799</v>
      </c>
    </row>
    <row r="65" spans="1:15" x14ac:dyDescent="0.25">
      <c r="A65" s="67"/>
      <c r="B65" s="64"/>
      <c r="C65" s="24">
        <v>2</v>
      </c>
      <c r="D65" s="50">
        <v>38.83</v>
      </c>
      <c r="E65" s="50">
        <v>0</v>
      </c>
      <c r="F65" s="50">
        <v>2</v>
      </c>
      <c r="G65" s="14">
        <f t="shared" si="4"/>
        <v>10</v>
      </c>
      <c r="H65" s="50">
        <v>0</v>
      </c>
      <c r="I65" s="50">
        <v>0</v>
      </c>
      <c r="J65" s="14">
        <f t="shared" si="5"/>
        <v>48.83</v>
      </c>
      <c r="K65" s="64"/>
      <c r="L65" s="64"/>
      <c r="M65" s="64"/>
      <c r="N65" s="64"/>
      <c r="O65" s="70"/>
    </row>
    <row r="66" spans="1:15" x14ac:dyDescent="0.25">
      <c r="A66" s="67"/>
      <c r="B66" s="64"/>
      <c r="C66" s="24">
        <v>3</v>
      </c>
      <c r="D66" s="50">
        <v>45.53</v>
      </c>
      <c r="E66" s="50">
        <v>0</v>
      </c>
      <c r="F66" s="50">
        <v>6</v>
      </c>
      <c r="G66" s="14">
        <f t="shared" si="4"/>
        <v>30</v>
      </c>
      <c r="H66" s="50">
        <v>0</v>
      </c>
      <c r="I66" s="50">
        <v>0</v>
      </c>
      <c r="J66" s="14">
        <f t="shared" si="5"/>
        <v>75.53</v>
      </c>
      <c r="K66" s="64"/>
      <c r="L66" s="64"/>
      <c r="M66" s="64"/>
      <c r="N66" s="64"/>
      <c r="O66" s="70"/>
    </row>
    <row r="67" spans="1:15" x14ac:dyDescent="0.25">
      <c r="A67" s="67"/>
      <c r="B67" s="64"/>
      <c r="C67" s="24">
        <v>4</v>
      </c>
      <c r="D67" s="50">
        <v>32.64</v>
      </c>
      <c r="E67" s="50">
        <v>0</v>
      </c>
      <c r="F67" s="50">
        <v>3</v>
      </c>
      <c r="G67" s="14">
        <f t="shared" si="4"/>
        <v>15</v>
      </c>
      <c r="H67" s="50">
        <v>0</v>
      </c>
      <c r="I67" s="50">
        <v>0</v>
      </c>
      <c r="J67" s="14">
        <f t="shared" si="5"/>
        <v>47.64</v>
      </c>
      <c r="K67" s="64"/>
      <c r="L67" s="64"/>
      <c r="M67" s="64"/>
      <c r="N67" s="64"/>
      <c r="O67" s="70"/>
    </row>
    <row r="68" spans="1:15" x14ac:dyDescent="0.25">
      <c r="A68" s="67"/>
      <c r="B68" s="64"/>
      <c r="C68" s="24">
        <v>5</v>
      </c>
      <c r="D68" s="50">
        <v>39.340000000000003</v>
      </c>
      <c r="E68" s="50">
        <v>1</v>
      </c>
      <c r="F68" s="50">
        <v>2</v>
      </c>
      <c r="G68" s="14">
        <f t="shared" si="4"/>
        <v>10</v>
      </c>
      <c r="H68" s="50">
        <v>0</v>
      </c>
      <c r="I68" s="50">
        <v>0</v>
      </c>
      <c r="J68" s="14">
        <f t="shared" si="5"/>
        <v>39.340000000000003</v>
      </c>
      <c r="K68" s="64"/>
      <c r="L68" s="64"/>
      <c r="M68" s="64"/>
      <c r="N68" s="64"/>
      <c r="O68" s="70"/>
    </row>
    <row r="69" spans="1:15" x14ac:dyDescent="0.25">
      <c r="A69" s="67"/>
      <c r="B69" s="64"/>
      <c r="C69" s="24">
        <v>6</v>
      </c>
      <c r="D69" s="14">
        <v>53.34</v>
      </c>
      <c r="E69" s="14">
        <v>0</v>
      </c>
      <c r="F69" s="14">
        <v>4</v>
      </c>
      <c r="G69" s="14">
        <f t="shared" si="4"/>
        <v>20</v>
      </c>
      <c r="H69" s="50">
        <v>0</v>
      </c>
      <c r="I69" s="50">
        <v>0</v>
      </c>
      <c r="J69" s="14">
        <f t="shared" si="5"/>
        <v>73.34</v>
      </c>
      <c r="K69" s="64"/>
      <c r="L69" s="64"/>
      <c r="M69" s="64"/>
      <c r="N69" s="64"/>
      <c r="O69" s="70"/>
    </row>
    <row r="70" spans="1:15" x14ac:dyDescent="0.25">
      <c r="A70" s="67"/>
      <c r="B70" s="64"/>
      <c r="C70" s="24">
        <v>7</v>
      </c>
      <c r="D70" s="14">
        <v>49.92</v>
      </c>
      <c r="E70" s="14">
        <v>1</v>
      </c>
      <c r="F70" s="14">
        <v>2</v>
      </c>
      <c r="G70" s="14">
        <f t="shared" si="4"/>
        <v>10</v>
      </c>
      <c r="H70" s="50">
        <v>0</v>
      </c>
      <c r="I70" s="50">
        <v>1</v>
      </c>
      <c r="J70" s="14">
        <f t="shared" si="5"/>
        <v>59.92</v>
      </c>
      <c r="K70" s="64"/>
      <c r="L70" s="64"/>
      <c r="M70" s="64"/>
      <c r="N70" s="64"/>
      <c r="O70" s="70"/>
    </row>
    <row r="71" spans="1:15" x14ac:dyDescent="0.25">
      <c r="A71" s="67"/>
      <c r="B71" s="64"/>
      <c r="C71" s="24">
        <v>8</v>
      </c>
      <c r="D71" s="14">
        <v>49.12</v>
      </c>
      <c r="E71" s="14">
        <v>0</v>
      </c>
      <c r="F71" s="14">
        <v>6</v>
      </c>
      <c r="G71" s="14">
        <f t="shared" si="4"/>
        <v>30</v>
      </c>
      <c r="H71" s="50">
        <v>0</v>
      </c>
      <c r="I71" s="50">
        <v>0</v>
      </c>
      <c r="J71" s="14">
        <f t="shared" si="5"/>
        <v>79.12</v>
      </c>
      <c r="K71" s="64"/>
      <c r="L71" s="64"/>
      <c r="M71" s="64"/>
      <c r="N71" s="64"/>
      <c r="O71" s="70"/>
    </row>
    <row r="72" spans="1:15" x14ac:dyDescent="0.25">
      <c r="A72" s="67"/>
      <c r="B72" s="64"/>
      <c r="C72" s="24">
        <v>9</v>
      </c>
      <c r="D72" s="50">
        <v>43.68</v>
      </c>
      <c r="E72" s="50">
        <v>1</v>
      </c>
      <c r="F72" s="50">
        <v>1</v>
      </c>
      <c r="G72" s="14">
        <f t="shared" si="4"/>
        <v>5</v>
      </c>
      <c r="H72" s="50">
        <v>0</v>
      </c>
      <c r="I72" s="50">
        <v>0</v>
      </c>
      <c r="J72" s="14">
        <f t="shared" si="5"/>
        <v>38.68</v>
      </c>
      <c r="K72" s="64"/>
      <c r="L72" s="64"/>
      <c r="M72" s="64"/>
      <c r="N72" s="64"/>
      <c r="O72" s="70"/>
    </row>
    <row r="73" spans="1:15" x14ac:dyDescent="0.25">
      <c r="A73" s="68"/>
      <c r="B73" s="65"/>
      <c r="C73" s="25">
        <v>10</v>
      </c>
      <c r="D73" s="16">
        <v>50.3</v>
      </c>
      <c r="E73" s="16">
        <v>0</v>
      </c>
      <c r="F73" s="16">
        <v>3</v>
      </c>
      <c r="G73" s="16">
        <f t="shared" si="4"/>
        <v>15</v>
      </c>
      <c r="H73" s="16">
        <v>0</v>
      </c>
      <c r="I73" s="16">
        <v>0</v>
      </c>
      <c r="J73" s="16">
        <f t="shared" si="5"/>
        <v>65.3</v>
      </c>
      <c r="K73" s="65"/>
      <c r="L73" s="65"/>
      <c r="M73" s="65"/>
      <c r="N73" s="65"/>
      <c r="O73" s="71"/>
    </row>
    <row r="74" spans="1:15" x14ac:dyDescent="0.25">
      <c r="A74" s="66" t="s">
        <v>22</v>
      </c>
      <c r="B74" s="63" t="s">
        <v>77</v>
      </c>
      <c r="C74" s="23">
        <v>1</v>
      </c>
      <c r="D74" s="12">
        <v>28.69</v>
      </c>
      <c r="E74" s="12">
        <v>1</v>
      </c>
      <c r="F74" s="12">
        <v>0</v>
      </c>
      <c r="G74" s="12">
        <f t="shared" si="4"/>
        <v>0</v>
      </c>
      <c r="H74" s="12">
        <v>0</v>
      </c>
      <c r="I74" s="12">
        <v>0</v>
      </c>
      <c r="J74" s="12">
        <f t="shared" si="5"/>
        <v>18.690000000000001</v>
      </c>
      <c r="K74" s="63">
        <f>SUM(F74:F83)</f>
        <v>22</v>
      </c>
      <c r="L74" s="63">
        <f>_xlfn.RANK.EQ(K74,K4:K163,1)</f>
        <v>4</v>
      </c>
      <c r="M74" s="63">
        <f>SUM(J74:J83)</f>
        <v>421.1</v>
      </c>
      <c r="N74" s="63">
        <f>_xlfn.RANK.EQ(M74,M4:M163,1)</f>
        <v>3</v>
      </c>
      <c r="O74" s="69">
        <f>Q7/M74*100</f>
        <v>82.977914984564237</v>
      </c>
    </row>
    <row r="75" spans="1:15" x14ac:dyDescent="0.25">
      <c r="A75" s="67"/>
      <c r="B75" s="64"/>
      <c r="C75" s="24">
        <v>2</v>
      </c>
      <c r="D75" s="50">
        <v>31.05</v>
      </c>
      <c r="E75" s="50">
        <v>0</v>
      </c>
      <c r="F75" s="50">
        <v>0</v>
      </c>
      <c r="G75" s="14">
        <f t="shared" si="4"/>
        <v>0</v>
      </c>
      <c r="H75" s="50">
        <v>0</v>
      </c>
      <c r="I75" s="50">
        <v>0</v>
      </c>
      <c r="J75" s="14">
        <f t="shared" si="5"/>
        <v>31.05</v>
      </c>
      <c r="K75" s="64"/>
      <c r="L75" s="64"/>
      <c r="M75" s="64"/>
      <c r="N75" s="64"/>
      <c r="O75" s="70"/>
    </row>
    <row r="76" spans="1:15" x14ac:dyDescent="0.25">
      <c r="A76" s="67"/>
      <c r="B76" s="64"/>
      <c r="C76" s="24">
        <v>3</v>
      </c>
      <c r="D76" s="50">
        <v>33.46</v>
      </c>
      <c r="E76" s="50">
        <v>0</v>
      </c>
      <c r="F76" s="50">
        <v>0</v>
      </c>
      <c r="G76" s="14">
        <f t="shared" ref="G76:G93" si="6">PRODUCT(F76*5)</f>
        <v>0</v>
      </c>
      <c r="H76" s="50">
        <v>0</v>
      </c>
      <c r="I76" s="50">
        <v>0</v>
      </c>
      <c r="J76" s="14">
        <f t="shared" ref="J76:J93" si="7">SUM(D76,G76,H76*10,I76*10)-(E76*10)</f>
        <v>33.46</v>
      </c>
      <c r="K76" s="64"/>
      <c r="L76" s="64"/>
      <c r="M76" s="64"/>
      <c r="N76" s="64"/>
      <c r="O76" s="70"/>
    </row>
    <row r="77" spans="1:15" x14ac:dyDescent="0.25">
      <c r="A77" s="67"/>
      <c r="B77" s="64"/>
      <c r="C77" s="24">
        <v>4</v>
      </c>
      <c r="D77" s="50">
        <v>34.520000000000003</v>
      </c>
      <c r="E77" s="50">
        <v>1</v>
      </c>
      <c r="F77" s="50">
        <v>1</v>
      </c>
      <c r="G77" s="14">
        <f t="shared" si="6"/>
        <v>5</v>
      </c>
      <c r="H77" s="50">
        <v>0</v>
      </c>
      <c r="I77" s="50">
        <v>0</v>
      </c>
      <c r="J77" s="14">
        <f t="shared" si="7"/>
        <v>29.520000000000003</v>
      </c>
      <c r="K77" s="64"/>
      <c r="L77" s="64"/>
      <c r="M77" s="64"/>
      <c r="N77" s="64"/>
      <c r="O77" s="70"/>
    </row>
    <row r="78" spans="1:15" x14ac:dyDescent="0.25">
      <c r="A78" s="67"/>
      <c r="B78" s="64"/>
      <c r="C78" s="24">
        <v>5</v>
      </c>
      <c r="D78" s="50">
        <v>39.770000000000003</v>
      </c>
      <c r="E78" s="50">
        <v>1</v>
      </c>
      <c r="F78" s="50">
        <v>4</v>
      </c>
      <c r="G78" s="14">
        <f t="shared" si="6"/>
        <v>20</v>
      </c>
      <c r="H78" s="50">
        <v>0</v>
      </c>
      <c r="I78" s="50">
        <v>0</v>
      </c>
      <c r="J78" s="14">
        <f t="shared" si="7"/>
        <v>49.77</v>
      </c>
      <c r="K78" s="64"/>
      <c r="L78" s="64"/>
      <c r="M78" s="64"/>
      <c r="N78" s="64"/>
      <c r="O78" s="70"/>
    </row>
    <row r="79" spans="1:15" x14ac:dyDescent="0.25">
      <c r="A79" s="67"/>
      <c r="B79" s="64"/>
      <c r="C79" s="24">
        <v>6</v>
      </c>
      <c r="D79" s="50">
        <v>41.61</v>
      </c>
      <c r="E79" s="50">
        <v>1</v>
      </c>
      <c r="F79" s="50">
        <v>4</v>
      </c>
      <c r="G79" s="14">
        <f t="shared" si="6"/>
        <v>20</v>
      </c>
      <c r="H79" s="50">
        <v>0</v>
      </c>
      <c r="I79" s="50">
        <v>0</v>
      </c>
      <c r="J79" s="14">
        <f t="shared" si="7"/>
        <v>51.61</v>
      </c>
      <c r="K79" s="64"/>
      <c r="L79" s="64"/>
      <c r="M79" s="64"/>
      <c r="N79" s="64"/>
      <c r="O79" s="70"/>
    </row>
    <row r="80" spans="1:15" x14ac:dyDescent="0.25">
      <c r="A80" s="67"/>
      <c r="B80" s="64"/>
      <c r="C80" s="24">
        <v>7</v>
      </c>
      <c r="D80" s="50">
        <v>38.79</v>
      </c>
      <c r="E80" s="50">
        <v>1</v>
      </c>
      <c r="F80" s="50">
        <v>1</v>
      </c>
      <c r="G80" s="14">
        <f t="shared" si="6"/>
        <v>5</v>
      </c>
      <c r="H80" s="50">
        <v>0</v>
      </c>
      <c r="I80" s="50">
        <v>0</v>
      </c>
      <c r="J80" s="14">
        <f t="shared" si="7"/>
        <v>33.79</v>
      </c>
      <c r="K80" s="64"/>
      <c r="L80" s="64"/>
      <c r="M80" s="64"/>
      <c r="N80" s="64"/>
      <c r="O80" s="70"/>
    </row>
    <row r="81" spans="1:16" x14ac:dyDescent="0.25">
      <c r="A81" s="67"/>
      <c r="B81" s="64"/>
      <c r="C81" s="24">
        <v>8</v>
      </c>
      <c r="D81" s="50">
        <v>42.15</v>
      </c>
      <c r="E81" s="50">
        <v>0</v>
      </c>
      <c r="F81" s="50">
        <v>5</v>
      </c>
      <c r="G81" s="14">
        <f t="shared" si="6"/>
        <v>25</v>
      </c>
      <c r="H81" s="50">
        <v>0</v>
      </c>
      <c r="I81" s="50">
        <v>0</v>
      </c>
      <c r="J81" s="14">
        <f t="shared" si="7"/>
        <v>67.150000000000006</v>
      </c>
      <c r="K81" s="64"/>
      <c r="L81" s="64"/>
      <c r="M81" s="64"/>
      <c r="N81" s="64"/>
      <c r="O81" s="70"/>
    </row>
    <row r="82" spans="1:16" x14ac:dyDescent="0.25">
      <c r="A82" s="67"/>
      <c r="B82" s="64"/>
      <c r="C82" s="24">
        <v>9</v>
      </c>
      <c r="D82" s="50">
        <v>28.85</v>
      </c>
      <c r="E82" s="50">
        <v>0</v>
      </c>
      <c r="F82" s="50">
        <v>2</v>
      </c>
      <c r="G82" s="14">
        <f t="shared" si="6"/>
        <v>10</v>
      </c>
      <c r="H82" s="50">
        <v>0</v>
      </c>
      <c r="I82" s="50">
        <v>0</v>
      </c>
      <c r="J82" s="14">
        <f t="shared" si="7"/>
        <v>38.85</v>
      </c>
      <c r="K82" s="64"/>
      <c r="L82" s="64"/>
      <c r="M82" s="64"/>
      <c r="N82" s="64"/>
      <c r="O82" s="70"/>
    </row>
    <row r="83" spans="1:16" x14ac:dyDescent="0.25">
      <c r="A83" s="68"/>
      <c r="B83" s="65"/>
      <c r="C83" s="25">
        <v>10</v>
      </c>
      <c r="D83" s="16">
        <v>42.21</v>
      </c>
      <c r="E83" s="16">
        <v>0</v>
      </c>
      <c r="F83" s="16">
        <v>5</v>
      </c>
      <c r="G83" s="16">
        <f t="shared" si="6"/>
        <v>25</v>
      </c>
      <c r="H83" s="16">
        <v>0</v>
      </c>
      <c r="I83" s="16">
        <v>0</v>
      </c>
      <c r="J83" s="16">
        <f t="shared" si="7"/>
        <v>67.210000000000008</v>
      </c>
      <c r="K83" s="65"/>
      <c r="L83" s="65"/>
      <c r="M83" s="65"/>
      <c r="N83" s="65"/>
      <c r="O83" s="71"/>
    </row>
    <row r="84" spans="1:16" x14ac:dyDescent="0.25">
      <c r="A84" s="66" t="s">
        <v>35</v>
      </c>
      <c r="B84" s="63" t="s">
        <v>82</v>
      </c>
      <c r="C84" s="23">
        <v>1</v>
      </c>
      <c r="D84" s="12">
        <v>47.7</v>
      </c>
      <c r="E84" s="12">
        <v>0</v>
      </c>
      <c r="F84" s="12">
        <v>4</v>
      </c>
      <c r="G84" s="12">
        <f t="shared" si="6"/>
        <v>20</v>
      </c>
      <c r="H84" s="12">
        <v>0</v>
      </c>
      <c r="I84" s="12">
        <v>0</v>
      </c>
      <c r="J84" s="12">
        <f t="shared" si="7"/>
        <v>67.7</v>
      </c>
      <c r="K84" s="63">
        <f>SUM(F84:F93)</f>
        <v>30</v>
      </c>
      <c r="L84" s="63">
        <f>_xlfn.RANK.EQ(K84,K4:K163,1)</f>
        <v>9</v>
      </c>
      <c r="M84" s="63">
        <f>SUM(J84:J93)</f>
        <v>500.59000000000003</v>
      </c>
      <c r="N84" s="63">
        <f>_xlfn.RANK.EQ(M84,M4:M163,1)</f>
        <v>8</v>
      </c>
      <c r="O84" s="69">
        <f>Q7/M84*100</f>
        <v>69.801634071795277</v>
      </c>
    </row>
    <row r="85" spans="1:16" x14ac:dyDescent="0.25">
      <c r="A85" s="67"/>
      <c r="B85" s="64"/>
      <c r="C85" s="24">
        <v>2</v>
      </c>
      <c r="D85" s="50">
        <v>32.299999999999997</v>
      </c>
      <c r="E85" s="50">
        <v>0</v>
      </c>
      <c r="F85" s="50">
        <v>2</v>
      </c>
      <c r="G85" s="14">
        <f t="shared" si="6"/>
        <v>10</v>
      </c>
      <c r="H85" s="50">
        <v>0</v>
      </c>
      <c r="I85" s="50">
        <v>0</v>
      </c>
      <c r="J85" s="14">
        <f t="shared" si="7"/>
        <v>42.3</v>
      </c>
      <c r="K85" s="64"/>
      <c r="L85" s="64"/>
      <c r="M85" s="64"/>
      <c r="N85" s="64"/>
      <c r="O85" s="70"/>
    </row>
    <row r="86" spans="1:16" x14ac:dyDescent="0.25">
      <c r="A86" s="67"/>
      <c r="B86" s="64"/>
      <c r="C86" s="24">
        <v>3</v>
      </c>
      <c r="D86" s="50">
        <v>33.31</v>
      </c>
      <c r="E86" s="50">
        <v>0</v>
      </c>
      <c r="F86" s="50">
        <v>1</v>
      </c>
      <c r="G86" s="14">
        <f t="shared" si="6"/>
        <v>5</v>
      </c>
      <c r="H86" s="50">
        <v>0</v>
      </c>
      <c r="I86" s="50">
        <v>0</v>
      </c>
      <c r="J86" s="14">
        <f t="shared" si="7"/>
        <v>38.31</v>
      </c>
      <c r="K86" s="64"/>
      <c r="L86" s="64"/>
      <c r="M86" s="64"/>
      <c r="N86" s="64"/>
      <c r="O86" s="70"/>
    </row>
    <row r="87" spans="1:16" x14ac:dyDescent="0.25">
      <c r="A87" s="67"/>
      <c r="B87" s="64"/>
      <c r="C87" s="24">
        <v>4</v>
      </c>
      <c r="D87" s="50">
        <v>28.49</v>
      </c>
      <c r="E87" s="50">
        <v>0</v>
      </c>
      <c r="F87" s="50">
        <v>1</v>
      </c>
      <c r="G87" s="14">
        <f t="shared" si="6"/>
        <v>5</v>
      </c>
      <c r="H87" s="50">
        <v>0</v>
      </c>
      <c r="I87" s="50">
        <v>0</v>
      </c>
      <c r="J87" s="14">
        <f t="shared" si="7"/>
        <v>33.489999999999995</v>
      </c>
      <c r="K87" s="64"/>
      <c r="L87" s="64"/>
      <c r="M87" s="64"/>
      <c r="N87" s="64"/>
      <c r="O87" s="70"/>
    </row>
    <row r="88" spans="1:16" x14ac:dyDescent="0.25">
      <c r="A88" s="67"/>
      <c r="B88" s="64"/>
      <c r="C88" s="24">
        <v>5</v>
      </c>
      <c r="D88" s="50">
        <v>38.69</v>
      </c>
      <c r="E88" s="50">
        <v>1</v>
      </c>
      <c r="F88" s="50">
        <v>2</v>
      </c>
      <c r="G88" s="14">
        <f t="shared" si="6"/>
        <v>10</v>
      </c>
      <c r="H88" s="50">
        <v>0</v>
      </c>
      <c r="I88" s="50">
        <v>0</v>
      </c>
      <c r="J88" s="14">
        <f t="shared" si="7"/>
        <v>38.69</v>
      </c>
      <c r="K88" s="64"/>
      <c r="L88" s="64"/>
      <c r="M88" s="64"/>
      <c r="N88" s="64"/>
      <c r="O88" s="70"/>
    </row>
    <row r="89" spans="1:16" x14ac:dyDescent="0.25">
      <c r="A89" s="67"/>
      <c r="B89" s="64"/>
      <c r="C89" s="24">
        <v>6</v>
      </c>
      <c r="D89" s="14">
        <v>40.76</v>
      </c>
      <c r="E89" s="14">
        <v>0</v>
      </c>
      <c r="F89" s="14">
        <v>7</v>
      </c>
      <c r="G89" s="14">
        <f t="shared" si="6"/>
        <v>35</v>
      </c>
      <c r="H89" s="50">
        <v>0</v>
      </c>
      <c r="I89" s="50">
        <v>0</v>
      </c>
      <c r="J89" s="14">
        <f t="shared" si="7"/>
        <v>75.759999999999991</v>
      </c>
      <c r="K89" s="64"/>
      <c r="L89" s="64"/>
      <c r="M89" s="64"/>
      <c r="N89" s="64"/>
      <c r="O89" s="70"/>
    </row>
    <row r="90" spans="1:16" x14ac:dyDescent="0.25">
      <c r="A90" s="67"/>
      <c r="B90" s="64"/>
      <c r="C90" s="24">
        <v>7</v>
      </c>
      <c r="D90" s="14">
        <v>40.06</v>
      </c>
      <c r="E90" s="14">
        <v>1</v>
      </c>
      <c r="F90" s="14">
        <v>3</v>
      </c>
      <c r="G90" s="14">
        <f t="shared" si="6"/>
        <v>15</v>
      </c>
      <c r="H90" s="50">
        <v>0</v>
      </c>
      <c r="I90" s="50">
        <v>0</v>
      </c>
      <c r="J90" s="14">
        <f t="shared" si="7"/>
        <v>45.06</v>
      </c>
      <c r="K90" s="64"/>
      <c r="L90" s="64"/>
      <c r="M90" s="64"/>
      <c r="N90" s="64"/>
      <c r="O90" s="70"/>
    </row>
    <row r="91" spans="1:16" x14ac:dyDescent="0.25">
      <c r="A91" s="67"/>
      <c r="B91" s="64"/>
      <c r="C91" s="24">
        <v>8</v>
      </c>
      <c r="D91" s="14">
        <v>38.94</v>
      </c>
      <c r="E91" s="14">
        <v>0</v>
      </c>
      <c r="F91" s="14">
        <v>2</v>
      </c>
      <c r="G91" s="14">
        <f t="shared" si="6"/>
        <v>10</v>
      </c>
      <c r="H91" s="50">
        <v>0</v>
      </c>
      <c r="I91" s="50">
        <v>0</v>
      </c>
      <c r="J91" s="14">
        <f t="shared" si="7"/>
        <v>48.94</v>
      </c>
      <c r="K91" s="64"/>
      <c r="L91" s="64"/>
      <c r="M91" s="64"/>
      <c r="N91" s="64"/>
      <c r="O91" s="70"/>
    </row>
    <row r="92" spans="1:16" x14ac:dyDescent="0.25">
      <c r="A92" s="67"/>
      <c r="B92" s="64"/>
      <c r="C92" s="24">
        <v>9</v>
      </c>
      <c r="D92" s="50">
        <v>35.42</v>
      </c>
      <c r="E92" s="50">
        <v>1</v>
      </c>
      <c r="F92" s="50">
        <v>4</v>
      </c>
      <c r="G92" s="14">
        <f t="shared" si="6"/>
        <v>20</v>
      </c>
      <c r="H92" s="50">
        <v>0</v>
      </c>
      <c r="I92" s="50">
        <v>0</v>
      </c>
      <c r="J92" s="14">
        <f t="shared" si="7"/>
        <v>45.42</v>
      </c>
      <c r="K92" s="64"/>
      <c r="L92" s="64"/>
      <c r="M92" s="64"/>
      <c r="N92" s="64"/>
      <c r="O92" s="70"/>
    </row>
    <row r="93" spans="1:16" x14ac:dyDescent="0.25">
      <c r="A93" s="68"/>
      <c r="B93" s="65"/>
      <c r="C93" s="25">
        <v>10</v>
      </c>
      <c r="D93" s="16">
        <v>44.92</v>
      </c>
      <c r="E93" s="16">
        <v>0</v>
      </c>
      <c r="F93" s="16">
        <v>4</v>
      </c>
      <c r="G93" s="16">
        <f t="shared" si="6"/>
        <v>20</v>
      </c>
      <c r="H93" s="16">
        <v>0</v>
      </c>
      <c r="I93" s="16">
        <v>0</v>
      </c>
      <c r="J93" s="16">
        <f t="shared" si="7"/>
        <v>64.92</v>
      </c>
      <c r="K93" s="65"/>
      <c r="L93" s="65"/>
      <c r="M93" s="65"/>
      <c r="N93" s="65"/>
      <c r="O93" s="71"/>
    </row>
    <row r="94" spans="1:16" x14ac:dyDescent="0.25">
      <c r="A94" s="66"/>
      <c r="B94" s="63"/>
      <c r="C94" s="23">
        <v>1</v>
      </c>
      <c r="D94" s="12">
        <v>100</v>
      </c>
      <c r="E94" s="12"/>
      <c r="F94" s="12">
        <v>100</v>
      </c>
      <c r="G94" s="12">
        <f t="shared" ref="G94:G113" si="8">PRODUCT(F94*5)</f>
        <v>500</v>
      </c>
      <c r="H94" s="12"/>
      <c r="I94" s="12"/>
      <c r="J94" s="12">
        <f t="shared" ref="J94:J113" si="9">SUM(D94,G94,H94*10,I94*10)-(E94*10)</f>
        <v>600</v>
      </c>
      <c r="K94" s="63">
        <f>SUM(F94:F103)</f>
        <v>100</v>
      </c>
      <c r="L94" s="63">
        <f>_xlfn.RANK.EQ(K94,K4:K163,1)</f>
        <v>15</v>
      </c>
      <c r="M94" s="63">
        <f>SUM(J94:J103)</f>
        <v>1500</v>
      </c>
      <c r="N94" s="63">
        <f>_xlfn.RANK.EQ(M94,M4:M163,1)</f>
        <v>15</v>
      </c>
      <c r="O94" s="69">
        <f>Q7/M94*100</f>
        <v>23.294666666666668</v>
      </c>
      <c r="P94" s="81"/>
    </row>
    <row r="95" spans="1:16" x14ac:dyDescent="0.25">
      <c r="A95" s="67"/>
      <c r="B95" s="64"/>
      <c r="C95" s="24">
        <v>2</v>
      </c>
      <c r="D95" s="50">
        <v>100</v>
      </c>
      <c r="E95" s="14"/>
      <c r="F95" s="14"/>
      <c r="G95" s="14">
        <f t="shared" si="8"/>
        <v>0</v>
      </c>
      <c r="H95" s="14"/>
      <c r="I95" s="14"/>
      <c r="J95" s="14">
        <f t="shared" si="9"/>
        <v>100</v>
      </c>
      <c r="K95" s="64"/>
      <c r="L95" s="64"/>
      <c r="M95" s="64"/>
      <c r="N95" s="64"/>
      <c r="O95" s="70"/>
      <c r="P95" s="81"/>
    </row>
    <row r="96" spans="1:16" x14ac:dyDescent="0.25">
      <c r="A96" s="67"/>
      <c r="B96" s="64"/>
      <c r="C96" s="24">
        <v>3</v>
      </c>
      <c r="D96" s="50">
        <v>100</v>
      </c>
      <c r="E96" s="14"/>
      <c r="F96" s="14"/>
      <c r="G96" s="14">
        <f t="shared" si="8"/>
        <v>0</v>
      </c>
      <c r="H96" s="14"/>
      <c r="I96" s="14"/>
      <c r="J96" s="14">
        <f t="shared" si="9"/>
        <v>100</v>
      </c>
      <c r="K96" s="64"/>
      <c r="L96" s="64"/>
      <c r="M96" s="64"/>
      <c r="N96" s="64"/>
      <c r="O96" s="70"/>
      <c r="P96" s="81"/>
    </row>
    <row r="97" spans="1:16" x14ac:dyDescent="0.25">
      <c r="A97" s="67"/>
      <c r="B97" s="64"/>
      <c r="C97" s="24">
        <v>4</v>
      </c>
      <c r="D97" s="50">
        <v>100</v>
      </c>
      <c r="E97" s="14"/>
      <c r="F97" s="14"/>
      <c r="G97" s="14">
        <f t="shared" si="8"/>
        <v>0</v>
      </c>
      <c r="H97" s="14"/>
      <c r="I97" s="14"/>
      <c r="J97" s="14">
        <f t="shared" si="9"/>
        <v>100</v>
      </c>
      <c r="K97" s="64"/>
      <c r="L97" s="64"/>
      <c r="M97" s="64"/>
      <c r="N97" s="64"/>
      <c r="O97" s="70"/>
      <c r="P97" s="81"/>
    </row>
    <row r="98" spans="1:16" x14ac:dyDescent="0.25">
      <c r="A98" s="67"/>
      <c r="B98" s="64"/>
      <c r="C98" s="24">
        <v>5</v>
      </c>
      <c r="D98" s="50">
        <v>100</v>
      </c>
      <c r="E98" s="14"/>
      <c r="F98" s="14"/>
      <c r="G98" s="14">
        <f t="shared" si="8"/>
        <v>0</v>
      </c>
      <c r="H98" s="14"/>
      <c r="I98" s="14"/>
      <c r="J98" s="14">
        <f t="shared" si="9"/>
        <v>100</v>
      </c>
      <c r="K98" s="64"/>
      <c r="L98" s="64"/>
      <c r="M98" s="64"/>
      <c r="N98" s="64"/>
      <c r="O98" s="70"/>
      <c r="P98" s="81"/>
    </row>
    <row r="99" spans="1:16" x14ac:dyDescent="0.25">
      <c r="A99" s="67"/>
      <c r="B99" s="64"/>
      <c r="C99" s="24">
        <v>6</v>
      </c>
      <c r="D99" s="50">
        <v>100</v>
      </c>
      <c r="E99" s="14"/>
      <c r="F99" s="14"/>
      <c r="G99" s="14">
        <f t="shared" si="8"/>
        <v>0</v>
      </c>
      <c r="H99" s="14"/>
      <c r="I99" s="14"/>
      <c r="J99" s="14">
        <f t="shared" si="9"/>
        <v>100</v>
      </c>
      <c r="K99" s="64"/>
      <c r="L99" s="64"/>
      <c r="M99" s="64"/>
      <c r="N99" s="64"/>
      <c r="O99" s="70"/>
      <c r="P99" s="82"/>
    </row>
    <row r="100" spans="1:16" x14ac:dyDescent="0.25">
      <c r="A100" s="67"/>
      <c r="B100" s="64"/>
      <c r="C100" s="24">
        <v>7</v>
      </c>
      <c r="D100" s="50">
        <v>100</v>
      </c>
      <c r="E100" s="14"/>
      <c r="F100" s="14"/>
      <c r="G100" s="14">
        <f t="shared" si="8"/>
        <v>0</v>
      </c>
      <c r="H100" s="14"/>
      <c r="I100" s="14"/>
      <c r="J100" s="14">
        <f t="shared" si="9"/>
        <v>100</v>
      </c>
      <c r="K100" s="64"/>
      <c r="L100" s="64"/>
      <c r="M100" s="64"/>
      <c r="N100" s="64"/>
      <c r="O100" s="70"/>
      <c r="P100" s="81"/>
    </row>
    <row r="101" spans="1:16" x14ac:dyDescent="0.25">
      <c r="A101" s="67"/>
      <c r="B101" s="64"/>
      <c r="C101" s="24">
        <v>8</v>
      </c>
      <c r="D101" s="50">
        <v>100</v>
      </c>
      <c r="E101" s="14"/>
      <c r="F101" s="14"/>
      <c r="G101" s="14">
        <f t="shared" si="8"/>
        <v>0</v>
      </c>
      <c r="H101" s="14"/>
      <c r="I101" s="14"/>
      <c r="J101" s="14">
        <f t="shared" si="9"/>
        <v>100</v>
      </c>
      <c r="K101" s="64"/>
      <c r="L101" s="64"/>
      <c r="M101" s="64"/>
      <c r="N101" s="64"/>
      <c r="O101" s="70"/>
      <c r="P101" s="81"/>
    </row>
    <row r="102" spans="1:16" x14ac:dyDescent="0.25">
      <c r="A102" s="67"/>
      <c r="B102" s="64"/>
      <c r="C102" s="24">
        <v>9</v>
      </c>
      <c r="D102" s="50">
        <v>100</v>
      </c>
      <c r="E102" s="14"/>
      <c r="F102" s="14"/>
      <c r="G102" s="14">
        <f t="shared" si="8"/>
        <v>0</v>
      </c>
      <c r="H102" s="14"/>
      <c r="I102" s="14"/>
      <c r="J102" s="14">
        <f t="shared" si="9"/>
        <v>100</v>
      </c>
      <c r="K102" s="64"/>
      <c r="L102" s="64"/>
      <c r="M102" s="64"/>
      <c r="N102" s="64"/>
      <c r="O102" s="70"/>
      <c r="P102" s="81"/>
    </row>
    <row r="103" spans="1:16" x14ac:dyDescent="0.25">
      <c r="A103" s="68"/>
      <c r="B103" s="65"/>
      <c r="C103" s="25">
        <v>10</v>
      </c>
      <c r="D103" s="16">
        <v>100</v>
      </c>
      <c r="E103" s="16"/>
      <c r="F103" s="16"/>
      <c r="G103" s="16">
        <f t="shared" si="8"/>
        <v>0</v>
      </c>
      <c r="H103" s="16"/>
      <c r="I103" s="16"/>
      <c r="J103" s="16">
        <f t="shared" si="9"/>
        <v>100</v>
      </c>
      <c r="K103" s="65"/>
      <c r="L103" s="65"/>
      <c r="M103" s="65"/>
      <c r="N103" s="65"/>
      <c r="O103" s="71"/>
      <c r="P103" s="81"/>
    </row>
    <row r="104" spans="1:16" x14ac:dyDescent="0.25">
      <c r="A104" s="66" t="s">
        <v>35</v>
      </c>
      <c r="B104" s="63" t="s">
        <v>86</v>
      </c>
      <c r="C104" s="23">
        <v>1</v>
      </c>
      <c r="D104" s="12">
        <v>24.28</v>
      </c>
      <c r="E104" s="12">
        <v>0</v>
      </c>
      <c r="F104" s="12">
        <v>1</v>
      </c>
      <c r="G104" s="12">
        <f t="shared" si="8"/>
        <v>5</v>
      </c>
      <c r="H104" s="12">
        <v>0</v>
      </c>
      <c r="I104" s="12">
        <v>0</v>
      </c>
      <c r="J104" s="12">
        <f t="shared" si="9"/>
        <v>29.28</v>
      </c>
      <c r="K104" s="63">
        <f>SUM(F104:F113)</f>
        <v>23</v>
      </c>
      <c r="L104" s="63">
        <f>_xlfn.RANK.EQ(K104,K4:K163,1)</f>
        <v>6</v>
      </c>
      <c r="M104" s="63">
        <f>SUM(J104:J113)</f>
        <v>421.70000000000005</v>
      </c>
      <c r="N104" s="63">
        <f>_xlfn.RANK.EQ(M104,M4:M163,1)</f>
        <v>4</v>
      </c>
      <c r="O104" s="69">
        <f>Q7/M104*100</f>
        <v>82.859852976049325</v>
      </c>
    </row>
    <row r="105" spans="1:16" x14ac:dyDescent="0.25">
      <c r="A105" s="67"/>
      <c r="B105" s="64"/>
      <c r="C105" s="24">
        <v>2</v>
      </c>
      <c r="D105" s="50">
        <v>27.58</v>
      </c>
      <c r="E105" s="14">
        <v>0</v>
      </c>
      <c r="F105" s="14">
        <v>0</v>
      </c>
      <c r="G105" s="14">
        <f t="shared" si="8"/>
        <v>0</v>
      </c>
      <c r="H105" s="50">
        <v>0</v>
      </c>
      <c r="I105" s="50">
        <v>0</v>
      </c>
      <c r="J105" s="14">
        <f t="shared" si="9"/>
        <v>27.58</v>
      </c>
      <c r="K105" s="64"/>
      <c r="L105" s="64"/>
      <c r="M105" s="64"/>
      <c r="N105" s="64"/>
      <c r="O105" s="70"/>
    </row>
    <row r="106" spans="1:16" x14ac:dyDescent="0.25">
      <c r="A106" s="67"/>
      <c r="B106" s="64"/>
      <c r="C106" s="24">
        <v>3</v>
      </c>
      <c r="D106" s="50">
        <v>30.3</v>
      </c>
      <c r="E106" s="14">
        <v>0</v>
      </c>
      <c r="F106" s="14">
        <v>2</v>
      </c>
      <c r="G106" s="14">
        <f t="shared" si="8"/>
        <v>10</v>
      </c>
      <c r="H106" s="50">
        <v>0</v>
      </c>
      <c r="I106" s="50">
        <v>0</v>
      </c>
      <c r="J106" s="14">
        <f t="shared" si="9"/>
        <v>40.299999999999997</v>
      </c>
      <c r="K106" s="64"/>
      <c r="L106" s="64"/>
      <c r="M106" s="64"/>
      <c r="N106" s="64"/>
      <c r="O106" s="70"/>
    </row>
    <row r="107" spans="1:16" x14ac:dyDescent="0.25">
      <c r="A107" s="67"/>
      <c r="B107" s="64"/>
      <c r="C107" s="24">
        <v>4</v>
      </c>
      <c r="D107" s="50">
        <v>23.17</v>
      </c>
      <c r="E107" s="50">
        <v>0</v>
      </c>
      <c r="F107" s="50">
        <v>3</v>
      </c>
      <c r="G107" s="14">
        <f t="shared" si="8"/>
        <v>15</v>
      </c>
      <c r="H107" s="50">
        <v>0</v>
      </c>
      <c r="I107" s="50">
        <v>0</v>
      </c>
      <c r="J107" s="14">
        <f t="shared" si="9"/>
        <v>38.17</v>
      </c>
      <c r="K107" s="64"/>
      <c r="L107" s="64"/>
      <c r="M107" s="64"/>
      <c r="N107" s="64"/>
      <c r="O107" s="70"/>
    </row>
    <row r="108" spans="1:16" x14ac:dyDescent="0.25">
      <c r="A108" s="67"/>
      <c r="B108" s="64"/>
      <c r="C108" s="24">
        <v>5</v>
      </c>
      <c r="D108" s="50">
        <v>26.24</v>
      </c>
      <c r="E108" s="50">
        <v>1</v>
      </c>
      <c r="F108" s="50">
        <v>1</v>
      </c>
      <c r="G108" s="14">
        <f t="shared" si="8"/>
        <v>5</v>
      </c>
      <c r="H108" s="50">
        <v>0</v>
      </c>
      <c r="I108" s="50">
        <v>0</v>
      </c>
      <c r="J108" s="14">
        <f t="shared" si="9"/>
        <v>21.24</v>
      </c>
      <c r="K108" s="64"/>
      <c r="L108" s="64"/>
      <c r="M108" s="64"/>
      <c r="N108" s="64"/>
      <c r="O108" s="70"/>
    </row>
    <row r="109" spans="1:16" x14ac:dyDescent="0.25">
      <c r="A109" s="67"/>
      <c r="B109" s="64"/>
      <c r="C109" s="24">
        <v>6</v>
      </c>
      <c r="D109" s="14">
        <v>34.799999999999997</v>
      </c>
      <c r="E109" s="14">
        <v>0</v>
      </c>
      <c r="F109" s="14">
        <v>4</v>
      </c>
      <c r="G109" s="14">
        <f t="shared" si="8"/>
        <v>20</v>
      </c>
      <c r="H109" s="50">
        <v>1</v>
      </c>
      <c r="I109" s="50">
        <v>0</v>
      </c>
      <c r="J109" s="14">
        <f t="shared" si="9"/>
        <v>64.8</v>
      </c>
      <c r="K109" s="64"/>
      <c r="L109" s="64"/>
      <c r="M109" s="64"/>
      <c r="N109" s="64"/>
      <c r="O109" s="70"/>
    </row>
    <row r="110" spans="1:16" x14ac:dyDescent="0.25">
      <c r="A110" s="67"/>
      <c r="B110" s="64"/>
      <c r="C110" s="24">
        <v>7</v>
      </c>
      <c r="D110" s="14">
        <v>31.29</v>
      </c>
      <c r="E110" s="14">
        <v>0</v>
      </c>
      <c r="F110" s="14">
        <v>0</v>
      </c>
      <c r="G110" s="14">
        <f t="shared" si="8"/>
        <v>0</v>
      </c>
      <c r="H110" s="50">
        <v>0</v>
      </c>
      <c r="I110" s="50">
        <v>0</v>
      </c>
      <c r="J110" s="14">
        <f t="shared" si="9"/>
        <v>31.29</v>
      </c>
      <c r="K110" s="64"/>
      <c r="L110" s="64"/>
      <c r="M110" s="64"/>
      <c r="N110" s="64"/>
      <c r="O110" s="70"/>
    </row>
    <row r="111" spans="1:16" x14ac:dyDescent="0.25">
      <c r="A111" s="67"/>
      <c r="B111" s="64"/>
      <c r="C111" s="24">
        <v>8</v>
      </c>
      <c r="D111" s="14">
        <v>33.68</v>
      </c>
      <c r="E111" s="14">
        <v>0</v>
      </c>
      <c r="F111" s="14">
        <v>6</v>
      </c>
      <c r="G111" s="14">
        <f t="shared" si="8"/>
        <v>30</v>
      </c>
      <c r="H111" s="50">
        <v>1</v>
      </c>
      <c r="I111" s="50">
        <v>0</v>
      </c>
      <c r="J111" s="14">
        <f t="shared" si="9"/>
        <v>73.680000000000007</v>
      </c>
      <c r="K111" s="64"/>
      <c r="L111" s="64"/>
      <c r="M111" s="64"/>
      <c r="N111" s="64"/>
      <c r="O111" s="70"/>
    </row>
    <row r="112" spans="1:16" x14ac:dyDescent="0.25">
      <c r="A112" s="67"/>
      <c r="B112" s="64"/>
      <c r="C112" s="24">
        <v>9</v>
      </c>
      <c r="D112" s="50">
        <v>29.44</v>
      </c>
      <c r="E112" s="50">
        <v>0</v>
      </c>
      <c r="F112" s="50">
        <v>1</v>
      </c>
      <c r="G112" s="14">
        <f t="shared" si="8"/>
        <v>5</v>
      </c>
      <c r="H112" s="50">
        <v>0</v>
      </c>
      <c r="I112" s="50">
        <v>0</v>
      </c>
      <c r="J112" s="14">
        <f t="shared" si="9"/>
        <v>34.44</v>
      </c>
      <c r="K112" s="64"/>
      <c r="L112" s="64"/>
      <c r="M112" s="64"/>
      <c r="N112" s="64"/>
      <c r="O112" s="70"/>
    </row>
    <row r="113" spans="1:15" x14ac:dyDescent="0.25">
      <c r="A113" s="68"/>
      <c r="B113" s="65"/>
      <c r="C113" s="25">
        <v>10</v>
      </c>
      <c r="D113" s="16">
        <v>35.92</v>
      </c>
      <c r="E113" s="16">
        <v>0</v>
      </c>
      <c r="F113" s="16">
        <v>5</v>
      </c>
      <c r="G113" s="16">
        <f t="shared" si="8"/>
        <v>25</v>
      </c>
      <c r="H113" s="16">
        <v>0</v>
      </c>
      <c r="I113" s="16">
        <v>0</v>
      </c>
      <c r="J113" s="16">
        <f t="shared" si="9"/>
        <v>60.92</v>
      </c>
      <c r="K113" s="65"/>
      <c r="L113" s="65"/>
      <c r="M113" s="65"/>
      <c r="N113" s="65"/>
      <c r="O113" s="71"/>
    </row>
    <row r="114" spans="1:15" x14ac:dyDescent="0.25">
      <c r="A114" s="66" t="s">
        <v>1</v>
      </c>
      <c r="B114" s="63" t="s">
        <v>134</v>
      </c>
      <c r="C114" s="54">
        <v>1</v>
      </c>
      <c r="D114" s="12">
        <v>49.34</v>
      </c>
      <c r="E114" s="12">
        <v>0</v>
      </c>
      <c r="F114" s="12">
        <v>3</v>
      </c>
      <c r="G114" s="12">
        <f t="shared" ref="G114:G123" si="10">PRODUCT(F114*5)</f>
        <v>15</v>
      </c>
      <c r="H114" s="12">
        <v>1</v>
      </c>
      <c r="I114" s="12">
        <v>0</v>
      </c>
      <c r="J114" s="12">
        <f t="shared" ref="J114:J123" si="11">SUM(D114,G114,H114*10,I114*10)-(E114*10)</f>
        <v>74.34</v>
      </c>
      <c r="K114" s="63">
        <f>SUM(F114:F123)</f>
        <v>38</v>
      </c>
      <c r="L114" s="63">
        <f>_xlfn.RANK.EQ(K114,K14:K173,1)</f>
        <v>10</v>
      </c>
      <c r="M114" s="63">
        <f>SUM(J114:J123)</f>
        <v>623.21</v>
      </c>
      <c r="N114" s="63">
        <f>_xlfn.RANK.EQ(M114,M4:M163,1)</f>
        <v>12</v>
      </c>
      <c r="O114" s="69">
        <f>Q7/M114*100</f>
        <v>56.067778116525723</v>
      </c>
    </row>
    <row r="115" spans="1:15" x14ac:dyDescent="0.25">
      <c r="A115" s="67"/>
      <c r="B115" s="64"/>
      <c r="C115" s="55">
        <v>2</v>
      </c>
      <c r="D115" s="50">
        <v>36.83</v>
      </c>
      <c r="E115" s="50">
        <v>0</v>
      </c>
      <c r="F115" s="50">
        <v>1</v>
      </c>
      <c r="G115" s="14">
        <f t="shared" si="10"/>
        <v>5</v>
      </c>
      <c r="H115" s="50">
        <v>0</v>
      </c>
      <c r="I115" s="50">
        <v>0</v>
      </c>
      <c r="J115" s="14">
        <f t="shared" si="11"/>
        <v>41.83</v>
      </c>
      <c r="K115" s="64"/>
      <c r="L115" s="64"/>
      <c r="M115" s="64"/>
      <c r="N115" s="64"/>
      <c r="O115" s="70"/>
    </row>
    <row r="116" spans="1:15" x14ac:dyDescent="0.25">
      <c r="A116" s="67"/>
      <c r="B116" s="64"/>
      <c r="C116" s="55">
        <v>3</v>
      </c>
      <c r="D116" s="50">
        <v>44.46</v>
      </c>
      <c r="E116" s="50">
        <v>0</v>
      </c>
      <c r="F116" s="50">
        <v>6</v>
      </c>
      <c r="G116" s="14">
        <f t="shared" si="10"/>
        <v>30</v>
      </c>
      <c r="H116" s="50">
        <v>0</v>
      </c>
      <c r="I116" s="50">
        <v>0</v>
      </c>
      <c r="J116" s="14">
        <f t="shared" si="11"/>
        <v>74.460000000000008</v>
      </c>
      <c r="K116" s="64"/>
      <c r="L116" s="64"/>
      <c r="M116" s="64"/>
      <c r="N116" s="64"/>
      <c r="O116" s="70"/>
    </row>
    <row r="117" spans="1:15" x14ac:dyDescent="0.25">
      <c r="A117" s="67"/>
      <c r="B117" s="64"/>
      <c r="C117" s="55">
        <v>4</v>
      </c>
      <c r="D117" s="50">
        <v>36.340000000000003</v>
      </c>
      <c r="E117" s="50">
        <v>1</v>
      </c>
      <c r="F117" s="50">
        <v>3</v>
      </c>
      <c r="G117" s="14">
        <f t="shared" si="10"/>
        <v>15</v>
      </c>
      <c r="H117" s="50">
        <v>0</v>
      </c>
      <c r="I117" s="50">
        <v>0</v>
      </c>
      <c r="J117" s="14">
        <f t="shared" si="11"/>
        <v>41.34</v>
      </c>
      <c r="K117" s="64"/>
      <c r="L117" s="64"/>
      <c r="M117" s="64"/>
      <c r="N117" s="64"/>
      <c r="O117" s="70"/>
    </row>
    <row r="118" spans="1:15" x14ac:dyDescent="0.25">
      <c r="A118" s="67"/>
      <c r="B118" s="64"/>
      <c r="C118" s="55">
        <v>5</v>
      </c>
      <c r="D118" s="50">
        <v>40.46</v>
      </c>
      <c r="E118" s="50">
        <v>1</v>
      </c>
      <c r="F118" s="50">
        <v>3</v>
      </c>
      <c r="G118" s="14">
        <f t="shared" si="10"/>
        <v>15</v>
      </c>
      <c r="H118" s="50">
        <v>0</v>
      </c>
      <c r="I118" s="50">
        <v>0</v>
      </c>
      <c r="J118" s="14">
        <f t="shared" si="11"/>
        <v>45.46</v>
      </c>
      <c r="K118" s="64"/>
      <c r="L118" s="64"/>
      <c r="M118" s="64"/>
      <c r="N118" s="64"/>
      <c r="O118" s="70"/>
    </row>
    <row r="119" spans="1:15" x14ac:dyDescent="0.25">
      <c r="A119" s="67"/>
      <c r="B119" s="64"/>
      <c r="C119" s="55">
        <v>6</v>
      </c>
      <c r="D119" s="14">
        <v>48.51</v>
      </c>
      <c r="E119" s="14">
        <v>0</v>
      </c>
      <c r="F119" s="14">
        <v>5</v>
      </c>
      <c r="G119" s="14">
        <f t="shared" si="10"/>
        <v>25</v>
      </c>
      <c r="H119" s="50">
        <v>0</v>
      </c>
      <c r="I119" s="50">
        <v>0</v>
      </c>
      <c r="J119" s="14">
        <f t="shared" si="11"/>
        <v>73.509999999999991</v>
      </c>
      <c r="K119" s="64"/>
      <c r="L119" s="64"/>
      <c r="M119" s="64"/>
      <c r="N119" s="64"/>
      <c r="O119" s="70"/>
    </row>
    <row r="120" spans="1:15" x14ac:dyDescent="0.25">
      <c r="A120" s="67"/>
      <c r="B120" s="64"/>
      <c r="C120" s="55">
        <v>7</v>
      </c>
      <c r="D120" s="14">
        <v>50.64</v>
      </c>
      <c r="E120" s="14">
        <v>1</v>
      </c>
      <c r="F120" s="14">
        <v>2</v>
      </c>
      <c r="G120" s="14">
        <f t="shared" si="10"/>
        <v>10</v>
      </c>
      <c r="H120" s="50">
        <v>0</v>
      </c>
      <c r="I120" s="50">
        <v>0</v>
      </c>
      <c r="J120" s="14">
        <f t="shared" si="11"/>
        <v>50.64</v>
      </c>
      <c r="K120" s="64"/>
      <c r="L120" s="64"/>
      <c r="M120" s="64"/>
      <c r="N120" s="64"/>
      <c r="O120" s="70"/>
    </row>
    <row r="121" spans="1:15" x14ac:dyDescent="0.25">
      <c r="A121" s="67"/>
      <c r="B121" s="64"/>
      <c r="C121" s="55">
        <v>8</v>
      </c>
      <c r="D121" s="14">
        <v>54.78</v>
      </c>
      <c r="E121" s="14">
        <v>0</v>
      </c>
      <c r="F121" s="14">
        <v>7</v>
      </c>
      <c r="G121" s="14">
        <f t="shared" si="10"/>
        <v>35</v>
      </c>
      <c r="H121" s="50">
        <v>0</v>
      </c>
      <c r="I121" s="50">
        <v>0</v>
      </c>
      <c r="J121" s="14">
        <f t="shared" si="11"/>
        <v>89.78</v>
      </c>
      <c r="K121" s="64"/>
      <c r="L121" s="64"/>
      <c r="M121" s="64"/>
      <c r="N121" s="64"/>
      <c r="O121" s="70"/>
    </row>
    <row r="122" spans="1:15" x14ac:dyDescent="0.25">
      <c r="A122" s="67"/>
      <c r="B122" s="64"/>
      <c r="C122" s="55">
        <v>9</v>
      </c>
      <c r="D122" s="50">
        <v>37.5</v>
      </c>
      <c r="E122" s="50">
        <v>1</v>
      </c>
      <c r="F122" s="50">
        <v>5</v>
      </c>
      <c r="G122" s="14">
        <f t="shared" si="10"/>
        <v>25</v>
      </c>
      <c r="H122" s="50">
        <v>0</v>
      </c>
      <c r="I122" s="50">
        <v>0</v>
      </c>
      <c r="J122" s="14">
        <f t="shared" si="11"/>
        <v>52.5</v>
      </c>
      <c r="K122" s="64"/>
      <c r="L122" s="64"/>
      <c r="M122" s="64"/>
      <c r="N122" s="64"/>
      <c r="O122" s="70"/>
    </row>
    <row r="123" spans="1:15" x14ac:dyDescent="0.25">
      <c r="A123" s="68"/>
      <c r="B123" s="65"/>
      <c r="C123" s="56">
        <v>10</v>
      </c>
      <c r="D123" s="16">
        <v>64.349999999999994</v>
      </c>
      <c r="E123" s="16">
        <v>0</v>
      </c>
      <c r="F123" s="16">
        <v>3</v>
      </c>
      <c r="G123" s="16">
        <f t="shared" si="10"/>
        <v>15</v>
      </c>
      <c r="H123" s="16">
        <v>0</v>
      </c>
      <c r="I123" s="16">
        <v>0</v>
      </c>
      <c r="J123" s="16">
        <f t="shared" si="11"/>
        <v>79.349999999999994</v>
      </c>
      <c r="K123" s="65"/>
      <c r="L123" s="65"/>
      <c r="M123" s="65"/>
      <c r="N123" s="65"/>
      <c r="O123" s="71"/>
    </row>
    <row r="124" spans="1:15" x14ac:dyDescent="0.25">
      <c r="A124" s="66" t="s">
        <v>22</v>
      </c>
      <c r="B124" s="63" t="s">
        <v>89</v>
      </c>
      <c r="C124" s="23">
        <v>1</v>
      </c>
      <c r="D124" s="12">
        <v>27.19</v>
      </c>
      <c r="E124" s="12">
        <v>1</v>
      </c>
      <c r="F124" s="12">
        <v>2</v>
      </c>
      <c r="G124" s="12">
        <f t="shared" ref="G124:G153" si="12">PRODUCT(F124*5)</f>
        <v>10</v>
      </c>
      <c r="H124" s="12">
        <v>0</v>
      </c>
      <c r="I124" s="12">
        <v>0</v>
      </c>
      <c r="J124" s="12">
        <f t="shared" ref="J124:J153" si="13">SUM(D124,G124,H124*10,I124*10)-(E124*10)</f>
        <v>27.189999999999998</v>
      </c>
      <c r="K124" s="63">
        <f>SUM(F124:F133)</f>
        <v>14</v>
      </c>
      <c r="L124" s="63">
        <f>_xlfn.RANK.EQ(K124,K4:K163,1)</f>
        <v>1</v>
      </c>
      <c r="M124" s="63">
        <f>SUM(J124:J133)</f>
        <v>349.41999999999996</v>
      </c>
      <c r="N124" s="63">
        <f>_xlfn.RANK.EQ(M124,M4:M163,1)</f>
        <v>1</v>
      </c>
      <c r="O124" s="69">
        <f>Q7/M124*100</f>
        <v>100.00000000000003</v>
      </c>
    </row>
    <row r="125" spans="1:15" x14ac:dyDescent="0.25">
      <c r="A125" s="67"/>
      <c r="B125" s="64"/>
      <c r="C125" s="24">
        <v>2</v>
      </c>
      <c r="D125" s="50">
        <v>29.06</v>
      </c>
      <c r="E125" s="50">
        <v>0</v>
      </c>
      <c r="F125" s="50">
        <v>0</v>
      </c>
      <c r="G125" s="14">
        <f t="shared" si="12"/>
        <v>0</v>
      </c>
      <c r="H125" s="50">
        <v>0</v>
      </c>
      <c r="I125" s="50">
        <v>0</v>
      </c>
      <c r="J125" s="14">
        <f t="shared" si="13"/>
        <v>29.06</v>
      </c>
      <c r="K125" s="64"/>
      <c r="L125" s="64"/>
      <c r="M125" s="64"/>
      <c r="N125" s="64"/>
      <c r="O125" s="70"/>
    </row>
    <row r="126" spans="1:15" x14ac:dyDescent="0.25">
      <c r="A126" s="67"/>
      <c r="B126" s="64"/>
      <c r="C126" s="24">
        <v>3</v>
      </c>
      <c r="D126" s="50">
        <v>34.130000000000003</v>
      </c>
      <c r="E126" s="50">
        <v>0</v>
      </c>
      <c r="F126" s="50">
        <v>0</v>
      </c>
      <c r="G126" s="14">
        <f t="shared" si="12"/>
        <v>0</v>
      </c>
      <c r="H126" s="50">
        <v>0</v>
      </c>
      <c r="I126" s="50">
        <v>0</v>
      </c>
      <c r="J126" s="14">
        <f t="shared" si="13"/>
        <v>34.130000000000003</v>
      </c>
      <c r="K126" s="64"/>
      <c r="L126" s="64"/>
      <c r="M126" s="64"/>
      <c r="N126" s="64"/>
      <c r="O126" s="70"/>
    </row>
    <row r="127" spans="1:15" x14ac:dyDescent="0.25">
      <c r="A127" s="67"/>
      <c r="B127" s="64"/>
      <c r="C127" s="24">
        <v>4</v>
      </c>
      <c r="D127" s="50">
        <v>28.2</v>
      </c>
      <c r="E127" s="50">
        <v>0</v>
      </c>
      <c r="F127" s="50">
        <v>4</v>
      </c>
      <c r="G127" s="14">
        <f t="shared" si="12"/>
        <v>20</v>
      </c>
      <c r="H127" s="50">
        <v>0</v>
      </c>
      <c r="I127" s="50">
        <v>0</v>
      </c>
      <c r="J127" s="14">
        <f t="shared" si="13"/>
        <v>48.2</v>
      </c>
      <c r="K127" s="64"/>
      <c r="L127" s="64"/>
      <c r="M127" s="64"/>
      <c r="N127" s="64"/>
      <c r="O127" s="70"/>
    </row>
    <row r="128" spans="1:15" x14ac:dyDescent="0.25">
      <c r="A128" s="67"/>
      <c r="B128" s="64"/>
      <c r="C128" s="24">
        <v>5</v>
      </c>
      <c r="D128" s="50">
        <v>29.35</v>
      </c>
      <c r="E128" s="50">
        <v>1</v>
      </c>
      <c r="F128" s="50">
        <v>1</v>
      </c>
      <c r="G128" s="14">
        <f t="shared" si="12"/>
        <v>5</v>
      </c>
      <c r="H128" s="50">
        <v>0</v>
      </c>
      <c r="I128" s="50">
        <v>0</v>
      </c>
      <c r="J128" s="14">
        <f t="shared" si="13"/>
        <v>24.35</v>
      </c>
      <c r="K128" s="64"/>
      <c r="L128" s="64"/>
      <c r="M128" s="64"/>
      <c r="N128" s="64"/>
      <c r="O128" s="70"/>
    </row>
    <row r="129" spans="1:15" x14ac:dyDescent="0.25">
      <c r="A129" s="67"/>
      <c r="B129" s="64"/>
      <c r="C129" s="24">
        <v>6</v>
      </c>
      <c r="D129" s="14">
        <v>34.92</v>
      </c>
      <c r="E129" s="14">
        <v>1</v>
      </c>
      <c r="F129" s="14">
        <v>2</v>
      </c>
      <c r="G129" s="14">
        <f t="shared" si="12"/>
        <v>10</v>
      </c>
      <c r="H129" s="50">
        <v>0</v>
      </c>
      <c r="I129" s="50">
        <v>0</v>
      </c>
      <c r="J129" s="14">
        <f t="shared" si="13"/>
        <v>34.92</v>
      </c>
      <c r="K129" s="64"/>
      <c r="L129" s="64"/>
      <c r="M129" s="64"/>
      <c r="N129" s="64"/>
      <c r="O129" s="70"/>
    </row>
    <row r="130" spans="1:15" x14ac:dyDescent="0.25">
      <c r="A130" s="67"/>
      <c r="B130" s="64"/>
      <c r="C130" s="24">
        <v>7</v>
      </c>
      <c r="D130" s="14">
        <v>36.549999999999997</v>
      </c>
      <c r="E130" s="14">
        <v>1</v>
      </c>
      <c r="F130" s="14">
        <v>0</v>
      </c>
      <c r="G130" s="14">
        <f t="shared" si="12"/>
        <v>0</v>
      </c>
      <c r="H130" s="50">
        <v>0</v>
      </c>
      <c r="I130" s="50">
        <v>0</v>
      </c>
      <c r="J130" s="14">
        <f t="shared" si="13"/>
        <v>26.549999999999997</v>
      </c>
      <c r="K130" s="64"/>
      <c r="L130" s="64"/>
      <c r="M130" s="64"/>
      <c r="N130" s="64"/>
      <c r="O130" s="70"/>
    </row>
    <row r="131" spans="1:15" x14ac:dyDescent="0.25">
      <c r="A131" s="67"/>
      <c r="B131" s="64"/>
      <c r="C131" s="24">
        <v>8</v>
      </c>
      <c r="D131" s="14">
        <v>41.6</v>
      </c>
      <c r="E131" s="14">
        <v>0</v>
      </c>
      <c r="F131" s="14">
        <v>3</v>
      </c>
      <c r="G131" s="14">
        <f t="shared" si="12"/>
        <v>15</v>
      </c>
      <c r="H131" s="50">
        <v>0</v>
      </c>
      <c r="I131" s="50">
        <v>0</v>
      </c>
      <c r="J131" s="14">
        <f t="shared" si="13"/>
        <v>56.6</v>
      </c>
      <c r="K131" s="64"/>
      <c r="L131" s="64"/>
      <c r="M131" s="64"/>
      <c r="N131" s="64"/>
      <c r="O131" s="70"/>
    </row>
    <row r="132" spans="1:15" x14ac:dyDescent="0.25">
      <c r="A132" s="67"/>
      <c r="B132" s="64"/>
      <c r="C132" s="24">
        <v>9</v>
      </c>
      <c r="D132" s="50">
        <v>30.01</v>
      </c>
      <c r="E132" s="50">
        <v>1</v>
      </c>
      <c r="F132" s="50">
        <v>1</v>
      </c>
      <c r="G132" s="14">
        <f t="shared" si="12"/>
        <v>5</v>
      </c>
      <c r="H132" s="50">
        <v>0</v>
      </c>
      <c r="I132" s="50">
        <v>0</v>
      </c>
      <c r="J132" s="14">
        <f t="shared" si="13"/>
        <v>25.010000000000005</v>
      </c>
      <c r="K132" s="64"/>
      <c r="L132" s="64"/>
      <c r="M132" s="64"/>
      <c r="N132" s="64"/>
      <c r="O132" s="70"/>
    </row>
    <row r="133" spans="1:15" x14ac:dyDescent="0.25">
      <c r="A133" s="68"/>
      <c r="B133" s="65"/>
      <c r="C133" s="25">
        <v>10</v>
      </c>
      <c r="D133" s="16">
        <v>38.409999999999997</v>
      </c>
      <c r="E133" s="16">
        <v>0</v>
      </c>
      <c r="F133" s="16">
        <v>1</v>
      </c>
      <c r="G133" s="16">
        <f t="shared" si="12"/>
        <v>5</v>
      </c>
      <c r="H133" s="16">
        <v>0</v>
      </c>
      <c r="I133" s="16">
        <v>0</v>
      </c>
      <c r="J133" s="16">
        <f t="shared" si="13"/>
        <v>43.41</v>
      </c>
      <c r="K133" s="65"/>
      <c r="L133" s="65"/>
      <c r="M133" s="65"/>
      <c r="N133" s="65"/>
      <c r="O133" s="71"/>
    </row>
    <row r="134" spans="1:15" x14ac:dyDescent="0.25">
      <c r="A134" s="66"/>
      <c r="B134" s="63"/>
      <c r="C134" s="23">
        <v>1</v>
      </c>
      <c r="D134" s="12">
        <v>100</v>
      </c>
      <c r="E134" s="12"/>
      <c r="F134" s="12">
        <v>500</v>
      </c>
      <c r="G134" s="12">
        <f t="shared" si="12"/>
        <v>2500</v>
      </c>
      <c r="H134" s="12"/>
      <c r="I134" s="12"/>
      <c r="J134" s="12">
        <f t="shared" si="13"/>
        <v>2600</v>
      </c>
      <c r="K134" s="63">
        <f>SUM(F134:F143)</f>
        <v>500</v>
      </c>
      <c r="L134" s="63">
        <f>_xlfn.RANK.EQ(K134,K4:K163,1)</f>
        <v>16</v>
      </c>
      <c r="M134" s="63">
        <f>SUM(J134:J143)</f>
        <v>52700</v>
      </c>
      <c r="N134" s="63">
        <f>_xlfn.RANK.EQ(M134,M4:M163,1)</f>
        <v>16</v>
      </c>
      <c r="O134" s="69">
        <f>Q7/M134*100</f>
        <v>0.66303605313092984</v>
      </c>
    </row>
    <row r="135" spans="1:15" x14ac:dyDescent="0.25">
      <c r="A135" s="67"/>
      <c r="B135" s="64"/>
      <c r="C135" s="24">
        <v>2</v>
      </c>
      <c r="D135" s="50">
        <v>100</v>
      </c>
      <c r="E135" s="14"/>
      <c r="F135" s="14"/>
      <c r="G135" s="14">
        <f t="shared" si="12"/>
        <v>0</v>
      </c>
      <c r="H135" s="14"/>
      <c r="I135" s="14"/>
      <c r="J135" s="14">
        <f t="shared" si="13"/>
        <v>100</v>
      </c>
      <c r="K135" s="64"/>
      <c r="L135" s="64"/>
      <c r="M135" s="64"/>
      <c r="N135" s="64"/>
      <c r="O135" s="70"/>
    </row>
    <row r="136" spans="1:15" x14ac:dyDescent="0.25">
      <c r="A136" s="67"/>
      <c r="B136" s="64"/>
      <c r="C136" s="24">
        <v>3</v>
      </c>
      <c r="D136" s="50">
        <v>50000</v>
      </c>
      <c r="E136" s="14"/>
      <c r="F136" s="14"/>
      <c r="G136" s="14">
        <f t="shared" si="12"/>
        <v>0</v>
      </c>
      <c r="H136" s="14"/>
      <c r="I136" s="14"/>
      <c r="J136" s="14">
        <f t="shared" si="13"/>
        <v>50000</v>
      </c>
      <c r="K136" s="64"/>
      <c r="L136" s="64"/>
      <c r="M136" s="64"/>
      <c r="N136" s="64"/>
      <c r="O136" s="70"/>
    </row>
    <row r="137" spans="1:15" x14ac:dyDescent="0.25">
      <c r="A137" s="67"/>
      <c r="B137" s="64"/>
      <c r="C137" s="24">
        <v>4</v>
      </c>
      <c r="D137" s="14"/>
      <c r="E137" s="14"/>
      <c r="F137" s="14"/>
      <c r="G137" s="14">
        <f t="shared" si="12"/>
        <v>0</v>
      </c>
      <c r="H137" s="14"/>
      <c r="I137" s="14"/>
      <c r="J137" s="14">
        <f t="shared" si="13"/>
        <v>0</v>
      </c>
      <c r="K137" s="64"/>
      <c r="L137" s="64"/>
      <c r="M137" s="64"/>
      <c r="N137" s="64"/>
      <c r="O137" s="70"/>
    </row>
    <row r="138" spans="1:15" x14ac:dyDescent="0.25">
      <c r="A138" s="67"/>
      <c r="B138" s="64"/>
      <c r="C138" s="24">
        <v>5</v>
      </c>
      <c r="D138" s="14"/>
      <c r="E138" s="14"/>
      <c r="F138" s="14"/>
      <c r="G138" s="14">
        <f t="shared" si="12"/>
        <v>0</v>
      </c>
      <c r="H138" s="14"/>
      <c r="I138" s="14"/>
      <c r="J138" s="14">
        <f t="shared" si="13"/>
        <v>0</v>
      </c>
      <c r="K138" s="64"/>
      <c r="L138" s="64"/>
      <c r="M138" s="64"/>
      <c r="N138" s="64"/>
      <c r="O138" s="70"/>
    </row>
    <row r="139" spans="1:15" x14ac:dyDescent="0.25">
      <c r="A139" s="67"/>
      <c r="B139" s="64"/>
      <c r="C139" s="24">
        <v>6</v>
      </c>
      <c r="D139" s="14"/>
      <c r="E139" s="14"/>
      <c r="F139" s="14"/>
      <c r="G139" s="14">
        <f t="shared" si="12"/>
        <v>0</v>
      </c>
      <c r="H139" s="14"/>
      <c r="I139" s="14"/>
      <c r="J139" s="14">
        <f t="shared" si="13"/>
        <v>0</v>
      </c>
      <c r="K139" s="64"/>
      <c r="L139" s="64"/>
      <c r="M139" s="64"/>
      <c r="N139" s="64"/>
      <c r="O139" s="70"/>
    </row>
    <row r="140" spans="1:15" x14ac:dyDescent="0.25">
      <c r="A140" s="67"/>
      <c r="B140" s="64"/>
      <c r="C140" s="24">
        <v>7</v>
      </c>
      <c r="D140" s="14"/>
      <c r="E140" s="14"/>
      <c r="F140" s="14"/>
      <c r="G140" s="14">
        <f t="shared" si="12"/>
        <v>0</v>
      </c>
      <c r="H140" s="14"/>
      <c r="I140" s="14"/>
      <c r="J140" s="14">
        <f t="shared" si="13"/>
        <v>0</v>
      </c>
      <c r="K140" s="64"/>
      <c r="L140" s="64"/>
      <c r="M140" s="64"/>
      <c r="N140" s="64"/>
      <c r="O140" s="70"/>
    </row>
    <row r="141" spans="1:15" x14ac:dyDescent="0.25">
      <c r="A141" s="67"/>
      <c r="B141" s="64"/>
      <c r="C141" s="24">
        <v>8</v>
      </c>
      <c r="D141" s="14"/>
      <c r="E141" s="14"/>
      <c r="F141" s="14"/>
      <c r="G141" s="14">
        <f t="shared" si="12"/>
        <v>0</v>
      </c>
      <c r="H141" s="14"/>
      <c r="I141" s="14"/>
      <c r="J141" s="14">
        <f t="shared" si="13"/>
        <v>0</v>
      </c>
      <c r="K141" s="64"/>
      <c r="L141" s="64"/>
      <c r="M141" s="64"/>
      <c r="N141" s="64"/>
      <c r="O141" s="70"/>
    </row>
    <row r="142" spans="1:15" x14ac:dyDescent="0.25">
      <c r="A142" s="67"/>
      <c r="B142" s="64"/>
      <c r="C142" s="24">
        <v>9</v>
      </c>
      <c r="D142" s="14"/>
      <c r="E142" s="14"/>
      <c r="F142" s="14"/>
      <c r="G142" s="14">
        <f t="shared" si="12"/>
        <v>0</v>
      </c>
      <c r="H142" s="14"/>
      <c r="I142" s="14"/>
      <c r="J142" s="14">
        <f t="shared" si="13"/>
        <v>0</v>
      </c>
      <c r="K142" s="64"/>
      <c r="L142" s="64"/>
      <c r="M142" s="64"/>
      <c r="N142" s="64"/>
      <c r="O142" s="70"/>
    </row>
    <row r="143" spans="1:15" x14ac:dyDescent="0.25">
      <c r="A143" s="68"/>
      <c r="B143" s="65"/>
      <c r="C143" s="25">
        <v>10</v>
      </c>
      <c r="D143" s="16"/>
      <c r="E143" s="16"/>
      <c r="F143" s="16"/>
      <c r="G143" s="16">
        <f t="shared" si="12"/>
        <v>0</v>
      </c>
      <c r="H143" s="16"/>
      <c r="I143" s="16"/>
      <c r="J143" s="16">
        <f t="shared" si="13"/>
        <v>0</v>
      </c>
      <c r="K143" s="65"/>
      <c r="L143" s="65"/>
      <c r="M143" s="65"/>
      <c r="N143" s="65"/>
      <c r="O143" s="71"/>
    </row>
    <row r="144" spans="1:15" x14ac:dyDescent="0.25">
      <c r="A144" s="66" t="s">
        <v>35</v>
      </c>
      <c r="B144" s="63" t="s">
        <v>90</v>
      </c>
      <c r="C144" s="23">
        <v>1</v>
      </c>
      <c r="D144" s="12">
        <v>24.51</v>
      </c>
      <c r="E144" s="12">
        <v>1</v>
      </c>
      <c r="F144" s="12">
        <v>5</v>
      </c>
      <c r="G144" s="12">
        <f t="shared" si="12"/>
        <v>25</v>
      </c>
      <c r="H144" s="12">
        <v>0</v>
      </c>
      <c r="I144" s="12">
        <v>0</v>
      </c>
      <c r="J144" s="12">
        <f t="shared" si="13"/>
        <v>39.510000000000005</v>
      </c>
      <c r="K144" s="63">
        <f>SUM(F144:F153)</f>
        <v>65</v>
      </c>
      <c r="L144" s="63">
        <f>_xlfn.RANK.EQ(K144,K4:K163,1)</f>
        <v>13</v>
      </c>
      <c r="M144" s="63">
        <f>SUM(J144:J153)</f>
        <v>666.5</v>
      </c>
      <c r="N144" s="63">
        <f>_xlfn.RANK.EQ(M144,M4:M163,1)</f>
        <v>13</v>
      </c>
      <c r="O144" s="69">
        <f>Q7/M144*100</f>
        <v>52.426106526631656</v>
      </c>
    </row>
    <row r="145" spans="1:15" x14ac:dyDescent="0.25">
      <c r="A145" s="67"/>
      <c r="B145" s="64"/>
      <c r="C145" s="24">
        <v>2</v>
      </c>
      <c r="D145" s="14">
        <v>26.58</v>
      </c>
      <c r="E145" s="14">
        <v>0</v>
      </c>
      <c r="F145" s="14">
        <v>5</v>
      </c>
      <c r="G145" s="14">
        <f t="shared" si="12"/>
        <v>25</v>
      </c>
      <c r="H145" s="50">
        <v>1</v>
      </c>
      <c r="I145" s="50">
        <v>0</v>
      </c>
      <c r="J145" s="14">
        <f t="shared" si="13"/>
        <v>61.58</v>
      </c>
      <c r="K145" s="64"/>
      <c r="L145" s="64"/>
      <c r="M145" s="64"/>
      <c r="N145" s="64"/>
      <c r="O145" s="70"/>
    </row>
    <row r="146" spans="1:15" x14ac:dyDescent="0.25">
      <c r="A146" s="67"/>
      <c r="B146" s="64"/>
      <c r="C146" s="24">
        <v>3</v>
      </c>
      <c r="D146" s="14">
        <v>32.08</v>
      </c>
      <c r="E146" s="14">
        <v>0</v>
      </c>
      <c r="F146" s="14">
        <v>6</v>
      </c>
      <c r="G146" s="14">
        <f t="shared" si="12"/>
        <v>30</v>
      </c>
      <c r="H146" s="50">
        <v>0</v>
      </c>
      <c r="I146" s="50">
        <v>0</v>
      </c>
      <c r="J146" s="14">
        <f t="shared" si="13"/>
        <v>62.08</v>
      </c>
      <c r="K146" s="64"/>
      <c r="L146" s="64"/>
      <c r="M146" s="64"/>
      <c r="N146" s="64"/>
      <c r="O146" s="70"/>
    </row>
    <row r="147" spans="1:15" x14ac:dyDescent="0.25">
      <c r="A147" s="67"/>
      <c r="B147" s="64"/>
      <c r="C147" s="24">
        <v>4</v>
      </c>
      <c r="D147" s="50">
        <v>23.92</v>
      </c>
      <c r="E147" s="50">
        <v>0</v>
      </c>
      <c r="F147" s="50">
        <v>12</v>
      </c>
      <c r="G147" s="14">
        <f t="shared" si="12"/>
        <v>60</v>
      </c>
      <c r="H147" s="50">
        <v>0</v>
      </c>
      <c r="I147" s="50">
        <v>0</v>
      </c>
      <c r="J147" s="14">
        <f t="shared" si="13"/>
        <v>83.92</v>
      </c>
      <c r="K147" s="64"/>
      <c r="L147" s="64"/>
      <c r="M147" s="64"/>
      <c r="N147" s="64"/>
      <c r="O147" s="70"/>
    </row>
    <row r="148" spans="1:15" x14ac:dyDescent="0.25">
      <c r="A148" s="67"/>
      <c r="B148" s="64"/>
      <c r="C148" s="24">
        <v>5</v>
      </c>
      <c r="D148" s="50">
        <v>40.76</v>
      </c>
      <c r="E148" s="50">
        <v>1</v>
      </c>
      <c r="F148" s="50">
        <v>4</v>
      </c>
      <c r="G148" s="14">
        <f t="shared" si="12"/>
        <v>20</v>
      </c>
      <c r="H148" s="50">
        <v>0</v>
      </c>
      <c r="I148" s="50">
        <v>0</v>
      </c>
      <c r="J148" s="14">
        <f t="shared" si="13"/>
        <v>50.76</v>
      </c>
      <c r="K148" s="64"/>
      <c r="L148" s="64"/>
      <c r="M148" s="64"/>
      <c r="N148" s="64"/>
      <c r="O148" s="70"/>
    </row>
    <row r="149" spans="1:15" x14ac:dyDescent="0.25">
      <c r="A149" s="67"/>
      <c r="B149" s="64"/>
      <c r="C149" s="24">
        <v>6</v>
      </c>
      <c r="D149" s="50">
        <v>44.44</v>
      </c>
      <c r="E149" s="50">
        <v>0</v>
      </c>
      <c r="F149" s="50">
        <v>11</v>
      </c>
      <c r="G149" s="14">
        <f t="shared" si="12"/>
        <v>55</v>
      </c>
      <c r="H149" s="50">
        <v>0</v>
      </c>
      <c r="I149" s="50">
        <v>0</v>
      </c>
      <c r="J149" s="14">
        <f t="shared" si="13"/>
        <v>99.44</v>
      </c>
      <c r="K149" s="64"/>
      <c r="L149" s="64"/>
      <c r="M149" s="64"/>
      <c r="N149" s="64"/>
      <c r="O149" s="70"/>
    </row>
    <row r="150" spans="1:15" x14ac:dyDescent="0.25">
      <c r="A150" s="67"/>
      <c r="B150" s="64"/>
      <c r="C150" s="24">
        <v>7</v>
      </c>
      <c r="D150" s="50">
        <v>36.11</v>
      </c>
      <c r="E150" s="50">
        <v>0</v>
      </c>
      <c r="F150" s="50">
        <v>3</v>
      </c>
      <c r="G150" s="14">
        <f t="shared" si="12"/>
        <v>15</v>
      </c>
      <c r="H150" s="50">
        <v>0</v>
      </c>
      <c r="I150" s="50">
        <v>0</v>
      </c>
      <c r="J150" s="14">
        <f t="shared" si="13"/>
        <v>51.11</v>
      </c>
      <c r="K150" s="64"/>
      <c r="L150" s="64"/>
      <c r="M150" s="64"/>
      <c r="N150" s="64"/>
      <c r="O150" s="70"/>
    </row>
    <row r="151" spans="1:15" x14ac:dyDescent="0.25">
      <c r="A151" s="67"/>
      <c r="B151" s="64"/>
      <c r="C151" s="24">
        <v>8</v>
      </c>
      <c r="D151" s="50">
        <v>48.96</v>
      </c>
      <c r="E151" s="50">
        <v>0</v>
      </c>
      <c r="F151" s="50">
        <v>7</v>
      </c>
      <c r="G151" s="14">
        <f t="shared" si="12"/>
        <v>35</v>
      </c>
      <c r="H151" s="50">
        <v>0</v>
      </c>
      <c r="I151" s="50">
        <v>0</v>
      </c>
      <c r="J151" s="14">
        <f t="shared" si="13"/>
        <v>83.960000000000008</v>
      </c>
      <c r="K151" s="64"/>
      <c r="L151" s="64"/>
      <c r="M151" s="64"/>
      <c r="N151" s="64"/>
      <c r="O151" s="70"/>
    </row>
    <row r="152" spans="1:15" x14ac:dyDescent="0.25">
      <c r="A152" s="67"/>
      <c r="B152" s="64"/>
      <c r="C152" s="24">
        <v>9</v>
      </c>
      <c r="D152" s="50">
        <v>36.78</v>
      </c>
      <c r="E152" s="50">
        <v>1</v>
      </c>
      <c r="F152" s="50">
        <v>4</v>
      </c>
      <c r="G152" s="14">
        <f t="shared" si="12"/>
        <v>20</v>
      </c>
      <c r="H152" s="50">
        <v>0</v>
      </c>
      <c r="I152" s="50">
        <v>0</v>
      </c>
      <c r="J152" s="14">
        <f t="shared" si="13"/>
        <v>46.78</v>
      </c>
      <c r="K152" s="64"/>
      <c r="L152" s="64"/>
      <c r="M152" s="64"/>
      <c r="N152" s="64"/>
      <c r="O152" s="70"/>
    </row>
    <row r="153" spans="1:15" x14ac:dyDescent="0.25">
      <c r="A153" s="68"/>
      <c r="B153" s="65"/>
      <c r="C153" s="25">
        <v>10</v>
      </c>
      <c r="D153" s="16">
        <v>47.36</v>
      </c>
      <c r="E153" s="16">
        <v>0</v>
      </c>
      <c r="F153" s="16">
        <v>8</v>
      </c>
      <c r="G153" s="16">
        <f t="shared" si="12"/>
        <v>40</v>
      </c>
      <c r="H153" s="16">
        <v>0</v>
      </c>
      <c r="I153" s="16">
        <v>0</v>
      </c>
      <c r="J153" s="16">
        <f t="shared" si="13"/>
        <v>87.36</v>
      </c>
      <c r="K153" s="65"/>
      <c r="L153" s="65"/>
      <c r="M153" s="65"/>
      <c r="N153" s="65"/>
      <c r="O153" s="71"/>
    </row>
    <row r="154" spans="1:15" x14ac:dyDescent="0.25">
      <c r="A154" s="66" t="s">
        <v>1</v>
      </c>
      <c r="B154" s="63" t="s">
        <v>94</v>
      </c>
      <c r="C154" s="23">
        <v>1</v>
      </c>
      <c r="D154" s="12">
        <v>30.94</v>
      </c>
      <c r="E154" s="12">
        <v>1</v>
      </c>
      <c r="F154" s="12">
        <v>1</v>
      </c>
      <c r="G154" s="12">
        <f t="shared" ref="G154:G163" si="14">PRODUCT(F154*5)</f>
        <v>5</v>
      </c>
      <c r="H154" s="12">
        <v>0</v>
      </c>
      <c r="I154" s="12">
        <v>0</v>
      </c>
      <c r="J154" s="12">
        <f t="shared" ref="J154:J163" si="15">SUM(D154,G154,H154*10,I154*10)-(E154*10)</f>
        <v>25.939999999999998</v>
      </c>
      <c r="K154" s="63">
        <f>SUM(F154:F163)</f>
        <v>23</v>
      </c>
      <c r="L154" s="63">
        <f>_xlfn.RANK.EQ(K154,K4:K163,1)</f>
        <v>6</v>
      </c>
      <c r="M154" s="63">
        <f>SUM(J154:J163)</f>
        <v>532.48</v>
      </c>
      <c r="N154" s="63">
        <f>_xlfn.RANK.EQ(M154,M4:M163,1)</f>
        <v>9</v>
      </c>
      <c r="O154" s="69">
        <f>Q7/M154*100</f>
        <v>65.621243990384613</v>
      </c>
    </row>
    <row r="155" spans="1:15" x14ac:dyDescent="0.25">
      <c r="A155" s="67"/>
      <c r="B155" s="64"/>
      <c r="C155" s="24">
        <v>2</v>
      </c>
      <c r="D155" s="50">
        <v>38.74</v>
      </c>
      <c r="E155" s="50">
        <v>0</v>
      </c>
      <c r="F155" s="50">
        <v>3</v>
      </c>
      <c r="G155" s="14">
        <f t="shared" si="14"/>
        <v>15</v>
      </c>
      <c r="H155" s="50">
        <v>0</v>
      </c>
      <c r="I155" s="50">
        <v>0</v>
      </c>
      <c r="J155" s="14">
        <f t="shared" si="15"/>
        <v>53.74</v>
      </c>
      <c r="K155" s="64"/>
      <c r="L155" s="64"/>
      <c r="M155" s="64"/>
      <c r="N155" s="64"/>
      <c r="O155" s="70"/>
    </row>
    <row r="156" spans="1:15" x14ac:dyDescent="0.25">
      <c r="A156" s="67"/>
      <c r="B156" s="64"/>
      <c r="C156" s="24">
        <v>3</v>
      </c>
      <c r="D156" s="50">
        <v>38.49</v>
      </c>
      <c r="E156" s="50">
        <v>0</v>
      </c>
      <c r="F156" s="50">
        <v>1</v>
      </c>
      <c r="G156" s="14">
        <f t="shared" si="14"/>
        <v>5</v>
      </c>
      <c r="H156" s="50">
        <v>0</v>
      </c>
      <c r="I156" s="50">
        <v>0</v>
      </c>
      <c r="J156" s="14">
        <f t="shared" si="15"/>
        <v>43.49</v>
      </c>
      <c r="K156" s="64"/>
      <c r="L156" s="64"/>
      <c r="M156" s="64"/>
      <c r="N156" s="64"/>
      <c r="O156" s="70"/>
    </row>
    <row r="157" spans="1:15" x14ac:dyDescent="0.25">
      <c r="A157" s="67"/>
      <c r="B157" s="64"/>
      <c r="C157" s="24">
        <v>4</v>
      </c>
      <c r="D157" s="50">
        <v>30.31</v>
      </c>
      <c r="E157" s="50">
        <v>0</v>
      </c>
      <c r="F157" s="50">
        <v>3</v>
      </c>
      <c r="G157" s="14">
        <f t="shared" si="14"/>
        <v>15</v>
      </c>
      <c r="H157" s="50">
        <v>0</v>
      </c>
      <c r="I157" s="50">
        <v>0</v>
      </c>
      <c r="J157" s="14">
        <f t="shared" si="15"/>
        <v>45.31</v>
      </c>
      <c r="K157" s="64"/>
      <c r="L157" s="64"/>
      <c r="M157" s="64"/>
      <c r="N157" s="64"/>
      <c r="O157" s="70"/>
    </row>
    <row r="158" spans="1:15" x14ac:dyDescent="0.25">
      <c r="A158" s="67"/>
      <c r="B158" s="64"/>
      <c r="C158" s="24">
        <v>5</v>
      </c>
      <c r="D158" s="50">
        <v>41.77</v>
      </c>
      <c r="E158" s="50">
        <v>1</v>
      </c>
      <c r="F158" s="50">
        <v>2</v>
      </c>
      <c r="G158" s="14">
        <f t="shared" si="14"/>
        <v>10</v>
      </c>
      <c r="H158" s="50">
        <v>0</v>
      </c>
      <c r="I158" s="50">
        <v>0</v>
      </c>
      <c r="J158" s="14">
        <f t="shared" si="15"/>
        <v>41.77</v>
      </c>
      <c r="K158" s="64"/>
      <c r="L158" s="64"/>
      <c r="M158" s="64"/>
      <c r="N158" s="64"/>
      <c r="O158" s="70"/>
    </row>
    <row r="159" spans="1:15" x14ac:dyDescent="0.25">
      <c r="A159" s="67"/>
      <c r="B159" s="64"/>
      <c r="C159" s="24">
        <v>6</v>
      </c>
      <c r="D159" s="14">
        <v>53.74</v>
      </c>
      <c r="E159" s="14">
        <v>0</v>
      </c>
      <c r="F159" s="14">
        <v>2</v>
      </c>
      <c r="G159" s="14">
        <f t="shared" si="14"/>
        <v>10</v>
      </c>
      <c r="H159" s="50">
        <v>0</v>
      </c>
      <c r="I159" s="50">
        <v>0</v>
      </c>
      <c r="J159" s="14">
        <f t="shared" si="15"/>
        <v>63.74</v>
      </c>
      <c r="K159" s="64"/>
      <c r="L159" s="64"/>
      <c r="M159" s="64"/>
      <c r="N159" s="64"/>
      <c r="O159" s="70"/>
    </row>
    <row r="160" spans="1:15" x14ac:dyDescent="0.25">
      <c r="A160" s="67"/>
      <c r="B160" s="64"/>
      <c r="C160" s="24">
        <v>7</v>
      </c>
      <c r="D160" s="14">
        <v>69.73</v>
      </c>
      <c r="E160" s="14">
        <v>1</v>
      </c>
      <c r="F160" s="14">
        <v>4</v>
      </c>
      <c r="G160" s="14">
        <f t="shared" si="14"/>
        <v>20</v>
      </c>
      <c r="H160" s="50">
        <v>1</v>
      </c>
      <c r="I160" s="50">
        <v>0</v>
      </c>
      <c r="J160" s="14">
        <f t="shared" si="15"/>
        <v>89.73</v>
      </c>
      <c r="K160" s="64"/>
      <c r="L160" s="64"/>
      <c r="M160" s="64"/>
      <c r="N160" s="64"/>
      <c r="O160" s="70"/>
    </row>
    <row r="161" spans="1:15" x14ac:dyDescent="0.25">
      <c r="A161" s="67"/>
      <c r="B161" s="64"/>
      <c r="C161" s="24">
        <v>8</v>
      </c>
      <c r="D161" s="14">
        <v>46.7</v>
      </c>
      <c r="E161" s="14">
        <v>0</v>
      </c>
      <c r="F161" s="14">
        <v>1</v>
      </c>
      <c r="G161" s="14">
        <f t="shared" si="14"/>
        <v>5</v>
      </c>
      <c r="H161" s="50">
        <v>0</v>
      </c>
      <c r="I161" s="50">
        <v>0</v>
      </c>
      <c r="J161" s="14">
        <f t="shared" si="15"/>
        <v>51.7</v>
      </c>
      <c r="K161" s="64"/>
      <c r="L161" s="64"/>
      <c r="M161" s="64"/>
      <c r="N161" s="64"/>
      <c r="O161" s="70"/>
    </row>
    <row r="162" spans="1:15" x14ac:dyDescent="0.25">
      <c r="A162" s="67"/>
      <c r="B162" s="64"/>
      <c r="C162" s="24">
        <v>9</v>
      </c>
      <c r="D162" s="50">
        <v>38.28</v>
      </c>
      <c r="E162" s="50">
        <v>0</v>
      </c>
      <c r="F162" s="50">
        <v>3</v>
      </c>
      <c r="G162" s="14">
        <f t="shared" si="14"/>
        <v>15</v>
      </c>
      <c r="H162" s="50">
        <v>0</v>
      </c>
      <c r="I162" s="50">
        <v>0</v>
      </c>
      <c r="J162" s="14">
        <f t="shared" si="15"/>
        <v>53.28</v>
      </c>
      <c r="K162" s="64"/>
      <c r="L162" s="64"/>
      <c r="M162" s="64"/>
      <c r="N162" s="64"/>
      <c r="O162" s="70"/>
    </row>
    <row r="163" spans="1:15" x14ac:dyDescent="0.25">
      <c r="A163" s="68"/>
      <c r="B163" s="65"/>
      <c r="C163" s="25">
        <v>10</v>
      </c>
      <c r="D163" s="16">
        <v>48.78</v>
      </c>
      <c r="E163" s="16">
        <v>0</v>
      </c>
      <c r="F163" s="16">
        <v>3</v>
      </c>
      <c r="G163" s="16">
        <f t="shared" si="14"/>
        <v>15</v>
      </c>
      <c r="H163" s="16">
        <v>0</v>
      </c>
      <c r="I163" s="16">
        <v>0</v>
      </c>
      <c r="J163" s="16">
        <f t="shared" si="15"/>
        <v>63.78</v>
      </c>
      <c r="K163" s="65"/>
      <c r="L163" s="65"/>
      <c r="M163" s="65"/>
      <c r="N163" s="65"/>
      <c r="O163" s="71"/>
    </row>
  </sheetData>
  <mergeCells count="116">
    <mergeCell ref="Q7:R7"/>
    <mergeCell ref="A1:XFD1"/>
    <mergeCell ref="A2:XFD2"/>
    <mergeCell ref="A4:A13"/>
    <mergeCell ref="B4:B13"/>
    <mergeCell ref="K4:K13"/>
    <mergeCell ref="L4:L13"/>
    <mergeCell ref="M4:M13"/>
    <mergeCell ref="N4:N13"/>
    <mergeCell ref="O4:O13"/>
    <mergeCell ref="Q6:R6"/>
    <mergeCell ref="O24:O33"/>
    <mergeCell ref="A24:A33"/>
    <mergeCell ref="B24:B33"/>
    <mergeCell ref="K24:K33"/>
    <mergeCell ref="L24:L33"/>
    <mergeCell ref="M24:M33"/>
    <mergeCell ref="N24:N33"/>
    <mergeCell ref="O14:O23"/>
    <mergeCell ref="A14:A23"/>
    <mergeCell ref="B14:B23"/>
    <mergeCell ref="K14:K23"/>
    <mergeCell ref="L14:L23"/>
    <mergeCell ref="M14:M23"/>
    <mergeCell ref="N14:N23"/>
    <mergeCell ref="A44:A53"/>
    <mergeCell ref="B44:B53"/>
    <mergeCell ref="K44:K53"/>
    <mergeCell ref="L44:L53"/>
    <mergeCell ref="M44:M53"/>
    <mergeCell ref="N44:N53"/>
    <mergeCell ref="O44:O53"/>
    <mergeCell ref="A34:A43"/>
    <mergeCell ref="B34:B43"/>
    <mergeCell ref="K34:K43"/>
    <mergeCell ref="L34:L43"/>
    <mergeCell ref="M34:M43"/>
    <mergeCell ref="N34:N43"/>
    <mergeCell ref="O34:O43"/>
    <mergeCell ref="A64:A73"/>
    <mergeCell ref="B64:B73"/>
    <mergeCell ref="K64:K73"/>
    <mergeCell ref="L64:L73"/>
    <mergeCell ref="M64:M73"/>
    <mergeCell ref="N64:N73"/>
    <mergeCell ref="O64:O73"/>
    <mergeCell ref="O54:O63"/>
    <mergeCell ref="A54:A63"/>
    <mergeCell ref="B54:B63"/>
    <mergeCell ref="K54:K63"/>
    <mergeCell ref="L54:L63"/>
    <mergeCell ref="M54:M63"/>
    <mergeCell ref="N54:N63"/>
    <mergeCell ref="A84:A93"/>
    <mergeCell ref="B84:B93"/>
    <mergeCell ref="K84:K93"/>
    <mergeCell ref="L84:L93"/>
    <mergeCell ref="M84:M93"/>
    <mergeCell ref="N84:N93"/>
    <mergeCell ref="O84:O93"/>
    <mergeCell ref="O74:O83"/>
    <mergeCell ref="A74:A83"/>
    <mergeCell ref="B74:B83"/>
    <mergeCell ref="K74:K83"/>
    <mergeCell ref="L74:L83"/>
    <mergeCell ref="M74:M83"/>
    <mergeCell ref="N74:N83"/>
    <mergeCell ref="A104:A113"/>
    <mergeCell ref="B104:B113"/>
    <mergeCell ref="K104:K113"/>
    <mergeCell ref="L104:L113"/>
    <mergeCell ref="M104:M113"/>
    <mergeCell ref="N104:N113"/>
    <mergeCell ref="O104:O113"/>
    <mergeCell ref="A94:A103"/>
    <mergeCell ref="B94:B103"/>
    <mergeCell ref="K94:K103"/>
    <mergeCell ref="L94:L103"/>
    <mergeCell ref="M94:M103"/>
    <mergeCell ref="N94:N103"/>
    <mergeCell ref="O94:O103"/>
    <mergeCell ref="K134:K143"/>
    <mergeCell ref="L134:L143"/>
    <mergeCell ref="M134:M143"/>
    <mergeCell ref="N134:N143"/>
    <mergeCell ref="O134:O143"/>
    <mergeCell ref="A124:A133"/>
    <mergeCell ref="B124:B133"/>
    <mergeCell ref="K124:K133"/>
    <mergeCell ref="L124:L133"/>
    <mergeCell ref="M124:M133"/>
    <mergeCell ref="N124:N133"/>
    <mergeCell ref="A114:A123"/>
    <mergeCell ref="B114:B123"/>
    <mergeCell ref="K114:K123"/>
    <mergeCell ref="L114:L123"/>
    <mergeCell ref="M114:M123"/>
    <mergeCell ref="N114:N123"/>
    <mergeCell ref="O114:O123"/>
    <mergeCell ref="O154:O163"/>
    <mergeCell ref="A154:A163"/>
    <mergeCell ref="B154:B163"/>
    <mergeCell ref="K154:K163"/>
    <mergeCell ref="L154:L163"/>
    <mergeCell ref="M154:M163"/>
    <mergeCell ref="N154:N163"/>
    <mergeCell ref="O144:O153"/>
    <mergeCell ref="A144:A153"/>
    <mergeCell ref="B144:B153"/>
    <mergeCell ref="K144:K153"/>
    <mergeCell ref="L144:L153"/>
    <mergeCell ref="M144:M153"/>
    <mergeCell ref="N144:N153"/>
    <mergeCell ref="O124:O133"/>
    <mergeCell ref="A134:A143"/>
    <mergeCell ref="B134:B1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0"/>
  <sheetViews>
    <sheetView topLeftCell="E1" workbookViewId="0">
      <selection activeCell="G14" sqref="G14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11" max="11" width="18.140625" customWidth="1"/>
    <col min="13" max="13" width="21.28515625" customWidth="1"/>
    <col min="17" max="17" width="19.5703125" customWidth="1"/>
    <col min="19" max="19" width="15.7109375" customWidth="1"/>
  </cols>
  <sheetData>
    <row r="1" spans="1:20" s="73" customFormat="1" ht="27" customHeight="1" x14ac:dyDescent="0.25">
      <c r="A1" s="72" t="s">
        <v>0</v>
      </c>
    </row>
    <row r="2" spans="1:20" s="73" customFormat="1" ht="15.75" thickBot="1" x14ac:dyDescent="0.3">
      <c r="A2" s="74" t="s">
        <v>97</v>
      </c>
    </row>
    <row r="3" spans="1:20" s="1" customFormat="1" ht="26.25" customHeight="1" x14ac:dyDescent="0.25">
      <c r="A3" s="3" t="s">
        <v>2</v>
      </c>
      <c r="B3" s="4" t="s">
        <v>3</v>
      </c>
      <c r="C3" s="5" t="s">
        <v>98</v>
      </c>
      <c r="D3" s="5" t="s">
        <v>99</v>
      </c>
      <c r="E3" s="26" t="s">
        <v>100</v>
      </c>
      <c r="J3" s="3" t="s">
        <v>2</v>
      </c>
      <c r="K3" s="4" t="s">
        <v>3</v>
      </c>
      <c r="L3" s="5" t="s">
        <v>98</v>
      </c>
      <c r="M3" s="5" t="s">
        <v>99</v>
      </c>
      <c r="N3" s="26" t="s">
        <v>100</v>
      </c>
      <c r="P3" s="3" t="s">
        <v>2</v>
      </c>
      <c r="Q3" s="4" t="s">
        <v>3</v>
      </c>
      <c r="R3" s="5" t="s">
        <v>98</v>
      </c>
      <c r="S3" s="5" t="s">
        <v>99</v>
      </c>
      <c r="T3" s="26" t="s">
        <v>100</v>
      </c>
    </row>
    <row r="4" spans="1:20" ht="15.75" thickBot="1" x14ac:dyDescent="0.3">
      <c r="A4" t="s">
        <v>1</v>
      </c>
      <c r="B4" t="s">
        <v>12</v>
      </c>
      <c r="C4" s="2">
        <v>84</v>
      </c>
      <c r="D4">
        <f>C4/G6*100</f>
        <v>84</v>
      </c>
      <c r="E4">
        <f>_xlfn.RANK.EQ(D4,D4:D20,0)</f>
        <v>14</v>
      </c>
      <c r="J4" t="s">
        <v>1</v>
      </c>
      <c r="K4" t="s">
        <v>19</v>
      </c>
      <c r="L4" s="2">
        <f t="shared" ref="L4:L10" si="0">C5</f>
        <v>0</v>
      </c>
      <c r="M4">
        <f>L4/G6*100</f>
        <v>0</v>
      </c>
      <c r="N4">
        <f>_xlfn.RANK.EQ(M4,M4:M14,0)</f>
        <v>11</v>
      </c>
      <c r="P4" t="s">
        <v>1</v>
      </c>
      <c r="Q4" t="s">
        <v>12</v>
      </c>
      <c r="R4" s="2">
        <f>C4</f>
        <v>84</v>
      </c>
      <c r="S4">
        <f>R4/G6*100</f>
        <v>84</v>
      </c>
      <c r="T4">
        <f>_xlfn.RANK.EQ(S4,S4:S9,0)</f>
        <v>5</v>
      </c>
    </row>
    <row r="5" spans="1:20" x14ac:dyDescent="0.25">
      <c r="A5" t="s">
        <v>1</v>
      </c>
      <c r="B5" t="s">
        <v>19</v>
      </c>
      <c r="C5" s="2">
        <v>0</v>
      </c>
      <c r="D5">
        <f>C5/G6*100</f>
        <v>0</v>
      </c>
      <c r="E5">
        <f>_xlfn.RANK.EQ(D5,D4:D20,0)</f>
        <v>17</v>
      </c>
      <c r="G5" s="79" t="s">
        <v>101</v>
      </c>
      <c r="H5" s="80"/>
      <c r="J5" t="s">
        <v>1</v>
      </c>
      <c r="K5" t="s">
        <v>20</v>
      </c>
      <c r="L5" s="2">
        <f t="shared" si="0"/>
        <v>99</v>
      </c>
      <c r="M5">
        <f>C6/G6*100</f>
        <v>99</v>
      </c>
      <c r="N5">
        <f>_xlfn.RANK.EQ(M5,M4:M14,0)</f>
        <v>2</v>
      </c>
      <c r="P5" t="s">
        <v>29</v>
      </c>
      <c r="Q5" t="s">
        <v>30</v>
      </c>
      <c r="R5" s="2">
        <f>C12</f>
        <v>99.67</v>
      </c>
      <c r="S5">
        <f>R5/G6*100</f>
        <v>99.67</v>
      </c>
      <c r="T5">
        <f>_xlfn.RANK.EQ(S5,S4:S9,0)</f>
        <v>1</v>
      </c>
    </row>
    <row r="6" spans="1:20" ht="15.75" thickBot="1" x14ac:dyDescent="0.3">
      <c r="A6" t="s">
        <v>1</v>
      </c>
      <c r="B6" t="s">
        <v>20</v>
      </c>
      <c r="C6" s="2">
        <v>99</v>
      </c>
      <c r="D6">
        <f>C6/G6*100</f>
        <v>99</v>
      </c>
      <c r="E6">
        <f>_xlfn.RANK.EQ(D6,D4:D20,0)</f>
        <v>3</v>
      </c>
      <c r="G6" s="77">
        <v>100</v>
      </c>
      <c r="H6" s="78"/>
      <c r="J6" t="s">
        <v>22</v>
      </c>
      <c r="K6" t="s">
        <v>23</v>
      </c>
      <c r="L6" s="2">
        <f t="shared" si="0"/>
        <v>91.33</v>
      </c>
      <c r="M6">
        <f>C7/G6*100</f>
        <v>91.33</v>
      </c>
      <c r="N6">
        <f>_xlfn.RANK.EQ(M6,M4:M14,0)</f>
        <v>6</v>
      </c>
      <c r="P6" t="s">
        <v>24</v>
      </c>
      <c r="Q6" t="s">
        <v>31</v>
      </c>
      <c r="R6" s="2">
        <f>C13</f>
        <v>95.33</v>
      </c>
      <c r="S6">
        <f>R6/G6*100</f>
        <v>95.33</v>
      </c>
      <c r="T6">
        <f>_xlfn.RANK.EQ(S6,S4:S9,0)</f>
        <v>2</v>
      </c>
    </row>
    <row r="7" spans="1:20" x14ac:dyDescent="0.25">
      <c r="A7" t="s">
        <v>22</v>
      </c>
      <c r="B7" t="s">
        <v>23</v>
      </c>
      <c r="C7" s="2">
        <v>91.33</v>
      </c>
      <c r="D7">
        <f>C7/G6*100</f>
        <v>91.33</v>
      </c>
      <c r="E7">
        <f>_xlfn.RANK.EQ(D7,D4:D20,0)</f>
        <v>9</v>
      </c>
      <c r="G7" s="28"/>
      <c r="H7" s="28"/>
      <c r="J7" t="s">
        <v>24</v>
      </c>
      <c r="K7" t="s">
        <v>25</v>
      </c>
      <c r="L7" s="2">
        <f t="shared" si="0"/>
        <v>100</v>
      </c>
      <c r="M7">
        <f>L7/G6*100</f>
        <v>100</v>
      </c>
      <c r="N7">
        <f>_xlfn.RANK.EQ(M7,M4:M14,0)</f>
        <v>1</v>
      </c>
      <c r="P7" t="s">
        <v>22</v>
      </c>
      <c r="Q7" t="s">
        <v>132</v>
      </c>
      <c r="R7" s="2">
        <f>C15</f>
        <v>92.33</v>
      </c>
      <c r="S7">
        <f>R7/G6*100</f>
        <v>92.33</v>
      </c>
      <c r="T7">
        <f>_xlfn.RANK.EQ(S7,S4:S9,0)</f>
        <v>3</v>
      </c>
    </row>
    <row r="8" spans="1:20" x14ac:dyDescent="0.25">
      <c r="A8" t="s">
        <v>24</v>
      </c>
      <c r="B8" t="s">
        <v>25</v>
      </c>
      <c r="C8" s="2">
        <v>100</v>
      </c>
      <c r="D8">
        <f>C8/G6*100</f>
        <v>100</v>
      </c>
      <c r="E8">
        <f>_xlfn.RANK.EQ(D8,D4:D20,0)</f>
        <v>1</v>
      </c>
      <c r="G8" s="29"/>
      <c r="H8" s="29"/>
      <c r="J8" t="s">
        <v>1</v>
      </c>
      <c r="K8" t="s">
        <v>26</v>
      </c>
      <c r="L8" s="2">
        <f t="shared" si="0"/>
        <v>92.67</v>
      </c>
      <c r="M8">
        <f>L8/G6*100</f>
        <v>92.67</v>
      </c>
      <c r="N8">
        <f>_xlfn.RANK.EQ(M8,M4:M14,0)</f>
        <v>5</v>
      </c>
      <c r="P8" t="s">
        <v>1</v>
      </c>
      <c r="Q8" t="s">
        <v>130</v>
      </c>
      <c r="R8" s="2">
        <f>C18</f>
        <v>89.67</v>
      </c>
      <c r="S8">
        <f>R8/G6*100</f>
        <v>89.67</v>
      </c>
      <c r="T8">
        <f>_xlfn.RANK.EQ(S8,S4:S9,0)</f>
        <v>4</v>
      </c>
    </row>
    <row r="9" spans="1:20" x14ac:dyDescent="0.25">
      <c r="A9" t="s">
        <v>1</v>
      </c>
      <c r="B9" t="s">
        <v>26</v>
      </c>
      <c r="C9" s="2">
        <v>92.67</v>
      </c>
      <c r="D9">
        <f>C9/G6*100</f>
        <v>92.67</v>
      </c>
      <c r="E9">
        <f>_xlfn.RANK.EQ(D9,D4:D20,0)</f>
        <v>7</v>
      </c>
      <c r="G9" s="29"/>
      <c r="H9" s="29"/>
      <c r="J9" t="s">
        <v>1</v>
      </c>
      <c r="K9" t="s">
        <v>27</v>
      </c>
      <c r="L9" s="2">
        <f t="shared" si="0"/>
        <v>94</v>
      </c>
      <c r="M9">
        <f>L9/G6*100</f>
        <v>94</v>
      </c>
      <c r="N9">
        <f>_xlfn.RANK.EQ(M9,M4:M14,0)</f>
        <v>4</v>
      </c>
      <c r="P9" t="s">
        <v>1</v>
      </c>
      <c r="Q9" t="s">
        <v>37</v>
      </c>
      <c r="R9" s="2">
        <f>C20</f>
        <v>81.33</v>
      </c>
      <c r="S9">
        <f>R9/G6*100</f>
        <v>81.33</v>
      </c>
      <c r="T9">
        <f>_xlfn.RANK.EQ(S9,S4:S9,0)</f>
        <v>6</v>
      </c>
    </row>
    <row r="10" spans="1:20" x14ac:dyDescent="0.25">
      <c r="A10" t="s">
        <v>1</v>
      </c>
      <c r="B10" t="s">
        <v>27</v>
      </c>
      <c r="C10" s="2">
        <v>94</v>
      </c>
      <c r="D10">
        <f>C10/G6*100</f>
        <v>94</v>
      </c>
      <c r="E10">
        <f>_xlfn.RANK.EQ(D10,D4:D20,0)</f>
        <v>6</v>
      </c>
      <c r="G10" s="29"/>
      <c r="H10" s="29"/>
      <c r="J10" t="s">
        <v>1</v>
      </c>
      <c r="K10" t="s">
        <v>28</v>
      </c>
      <c r="L10" s="2">
        <f t="shared" si="0"/>
        <v>91.33</v>
      </c>
      <c r="M10">
        <f>L10/G6*100</f>
        <v>91.33</v>
      </c>
      <c r="N10">
        <f>_xlfn.RANK.EQ(M10,M4:M14,0)</f>
        <v>6</v>
      </c>
    </row>
    <row r="11" spans="1:20" x14ac:dyDescent="0.25">
      <c r="A11" t="s">
        <v>1</v>
      </c>
      <c r="B11" t="s">
        <v>28</v>
      </c>
      <c r="C11" s="2">
        <v>91.33</v>
      </c>
      <c r="D11">
        <f>C11/G6*100</f>
        <v>91.33</v>
      </c>
      <c r="E11">
        <f>_xlfn.RANK.EQ(D11,D4:D20,0)</f>
        <v>9</v>
      </c>
      <c r="G11" s="29"/>
      <c r="H11" s="29"/>
      <c r="J11" t="s">
        <v>35</v>
      </c>
      <c r="K11" t="s">
        <v>36</v>
      </c>
      <c r="L11" s="2">
        <f>C14</f>
        <v>88.67</v>
      </c>
      <c r="M11">
        <f>L11/G6*100</f>
        <v>88.67</v>
      </c>
      <c r="N11">
        <f>_xlfn.RANK.EQ(M11,M4:M14,0)</f>
        <v>9</v>
      </c>
    </row>
    <row r="12" spans="1:20" x14ac:dyDescent="0.25">
      <c r="A12" t="s">
        <v>29</v>
      </c>
      <c r="B12" t="s">
        <v>30</v>
      </c>
      <c r="C12" s="2">
        <v>99.67</v>
      </c>
      <c r="D12">
        <f>C12/G6*100</f>
        <v>99.67</v>
      </c>
      <c r="E12">
        <f>_xlfn.RANK.EQ(D12,D4:D20,0)</f>
        <v>2</v>
      </c>
      <c r="G12" s="29"/>
      <c r="H12" s="29"/>
      <c r="J12" t="s">
        <v>1</v>
      </c>
      <c r="K12" t="s">
        <v>32</v>
      </c>
      <c r="L12" s="2">
        <f>C16</f>
        <v>97.33</v>
      </c>
      <c r="M12">
        <f>L12/G6*100</f>
        <v>97.33</v>
      </c>
      <c r="N12">
        <f>_xlfn.RANK.EQ(M12,M4:M14,0)</f>
        <v>3</v>
      </c>
    </row>
    <row r="13" spans="1:20" x14ac:dyDescent="0.25">
      <c r="A13" t="s">
        <v>24</v>
      </c>
      <c r="B13" t="s">
        <v>31</v>
      </c>
      <c r="C13" s="2">
        <v>95.33</v>
      </c>
      <c r="D13">
        <f>C13/G6*100</f>
        <v>95.33</v>
      </c>
      <c r="E13">
        <f>_xlfn.RANK.EQ(D13,D4:D20,0)</f>
        <v>5</v>
      </c>
      <c r="J13" t="s">
        <v>1</v>
      </c>
      <c r="K13" t="s">
        <v>33</v>
      </c>
      <c r="L13" s="2">
        <f>C17</f>
        <v>82</v>
      </c>
      <c r="M13">
        <f>L13/G6*100</f>
        <v>82</v>
      </c>
      <c r="N13">
        <f>_xlfn.RANK.EQ(M13,M4:M14,0)</f>
        <v>10</v>
      </c>
    </row>
    <row r="14" spans="1:20" x14ac:dyDescent="0.25">
      <c r="A14" t="s">
        <v>35</v>
      </c>
      <c r="B14" t="s">
        <v>36</v>
      </c>
      <c r="C14" s="2">
        <v>88.67</v>
      </c>
      <c r="D14">
        <f>C14/G6*100</f>
        <v>88.67</v>
      </c>
      <c r="E14">
        <f>_xlfn.RANK.EQ(D14,D4:D20,0)</f>
        <v>13</v>
      </c>
      <c r="J14" t="s">
        <v>22</v>
      </c>
      <c r="K14" t="s">
        <v>34</v>
      </c>
      <c r="L14" s="2">
        <f>C19</f>
        <v>91</v>
      </c>
      <c r="M14">
        <f>L14/G6*100</f>
        <v>91</v>
      </c>
      <c r="N14">
        <f>_xlfn.RANK.EQ(M14,M4:M14,0)</f>
        <v>8</v>
      </c>
    </row>
    <row r="15" spans="1:20" x14ac:dyDescent="0.25">
      <c r="A15" t="s">
        <v>22</v>
      </c>
      <c r="B15" t="s">
        <v>132</v>
      </c>
      <c r="C15" s="2">
        <v>92.33</v>
      </c>
      <c r="D15">
        <f>C15/G6*100</f>
        <v>92.33</v>
      </c>
      <c r="E15">
        <f>_xlfn.RANK.EQ(D15,D4:D20,0)</f>
        <v>8</v>
      </c>
      <c r="L15" s="2"/>
    </row>
    <row r="16" spans="1:20" x14ac:dyDescent="0.25">
      <c r="A16" t="s">
        <v>1</v>
      </c>
      <c r="B16" t="s">
        <v>32</v>
      </c>
      <c r="C16" s="2">
        <v>97.33</v>
      </c>
      <c r="D16">
        <f>C16/G6*100</f>
        <v>97.33</v>
      </c>
      <c r="E16">
        <f>_xlfn.RANK.EQ(D16,D4:D20,0)</f>
        <v>4</v>
      </c>
      <c r="L16" s="2"/>
    </row>
    <row r="17" spans="1:5" x14ac:dyDescent="0.25">
      <c r="A17" t="s">
        <v>1</v>
      </c>
      <c r="B17" t="s">
        <v>33</v>
      </c>
      <c r="C17" s="2">
        <v>82</v>
      </c>
      <c r="D17">
        <f>C17/G6*100</f>
        <v>82</v>
      </c>
      <c r="E17">
        <f>_xlfn.RANK.EQ(D17,D4:D20,0)</f>
        <v>15</v>
      </c>
    </row>
    <row r="18" spans="1:5" x14ac:dyDescent="0.25">
      <c r="A18" t="s">
        <v>1</v>
      </c>
      <c r="B18" t="s">
        <v>130</v>
      </c>
      <c r="C18" s="2">
        <v>89.67</v>
      </c>
      <c r="D18">
        <f>C18/G6*100</f>
        <v>89.67</v>
      </c>
      <c r="E18">
        <f>_xlfn.RANK.EQ(D18,D4:D20,0)</f>
        <v>12</v>
      </c>
    </row>
    <row r="19" spans="1:5" x14ac:dyDescent="0.25">
      <c r="A19" t="s">
        <v>22</v>
      </c>
      <c r="B19" t="s">
        <v>34</v>
      </c>
      <c r="C19" s="2">
        <v>91</v>
      </c>
      <c r="D19">
        <f>C19/G6*100</f>
        <v>91</v>
      </c>
      <c r="E19">
        <f>_xlfn.RANK.EQ(D19,D4:D20,0)</f>
        <v>11</v>
      </c>
    </row>
    <row r="20" spans="1:5" x14ac:dyDescent="0.25">
      <c r="A20" t="s">
        <v>1</v>
      </c>
      <c r="B20" t="s">
        <v>37</v>
      </c>
      <c r="C20" s="2">
        <v>81.33</v>
      </c>
      <c r="D20">
        <f>C20/G6*100</f>
        <v>81.33</v>
      </c>
      <c r="E20">
        <f>_xlfn.RANK.EQ(D20,D4:D20,0)</f>
        <v>16</v>
      </c>
    </row>
  </sheetData>
  <sortState xmlns:xlrd2="http://schemas.microsoft.com/office/spreadsheetml/2017/richdata2" ref="A4:R18">
    <sortCondition ref="B4:B18"/>
  </sortState>
  <mergeCells count="4">
    <mergeCell ref="G5:H5"/>
    <mergeCell ref="G6:H6"/>
    <mergeCell ref="A1:XFD1"/>
    <mergeCell ref="A2:XF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3"/>
  <sheetViews>
    <sheetView workbookViewId="0">
      <selection activeCell="A19" sqref="A19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5703125" customWidth="1"/>
    <col min="10" max="10" width="10.5703125" customWidth="1"/>
    <col min="11" max="11" width="19.28515625" customWidth="1"/>
    <col min="13" max="13" width="15.140625" customWidth="1"/>
    <col min="16" max="16" width="9.7109375" customWidth="1"/>
    <col min="17" max="17" width="19.28515625" customWidth="1"/>
    <col min="19" max="19" width="15.5703125" customWidth="1"/>
  </cols>
  <sheetData>
    <row r="1" spans="1:20" s="73" customFormat="1" ht="27" customHeight="1" x14ac:dyDescent="0.25">
      <c r="A1" s="72" t="s">
        <v>0</v>
      </c>
    </row>
    <row r="2" spans="1:20" s="73" customFormat="1" ht="15.75" thickBot="1" x14ac:dyDescent="0.3">
      <c r="A2" s="74" t="s">
        <v>102</v>
      </c>
    </row>
    <row r="3" spans="1:20" s="1" customFormat="1" ht="26.25" customHeight="1" x14ac:dyDescent="0.25">
      <c r="A3" s="3" t="s">
        <v>2</v>
      </c>
      <c r="B3" s="4" t="s">
        <v>3</v>
      </c>
      <c r="C3" s="5" t="s">
        <v>98</v>
      </c>
      <c r="D3" s="5" t="s">
        <v>99</v>
      </c>
      <c r="E3" s="26" t="s">
        <v>100</v>
      </c>
      <c r="F3" s="58" t="s">
        <v>133</v>
      </c>
      <c r="J3" s="3" t="s">
        <v>2</v>
      </c>
      <c r="K3" s="4" t="s">
        <v>3</v>
      </c>
      <c r="L3" s="5" t="s">
        <v>98</v>
      </c>
      <c r="M3" s="5" t="s">
        <v>99</v>
      </c>
      <c r="N3" s="26" t="s">
        <v>100</v>
      </c>
      <c r="P3" s="3" t="s">
        <v>2</v>
      </c>
      <c r="Q3" s="4" t="s">
        <v>3</v>
      </c>
      <c r="R3" s="5" t="s">
        <v>98</v>
      </c>
      <c r="S3" s="5" t="s">
        <v>99</v>
      </c>
      <c r="T3" s="26" t="s">
        <v>100</v>
      </c>
    </row>
    <row r="4" spans="1:20" ht="15.75" thickBot="1" x14ac:dyDescent="0.3">
      <c r="A4" t="s">
        <v>22</v>
      </c>
      <c r="B4" t="s">
        <v>103</v>
      </c>
      <c r="C4" s="2">
        <v>96.67</v>
      </c>
      <c r="D4">
        <f>C4/G6*100</f>
        <v>96.67</v>
      </c>
      <c r="E4">
        <f>_xlfn.RANK.EQ(D4,D4:D23,0)</f>
        <v>7</v>
      </c>
      <c r="J4" t="s">
        <v>22</v>
      </c>
      <c r="K4" t="s">
        <v>103</v>
      </c>
      <c r="L4" s="2">
        <f t="shared" ref="L4:L11" si="0">C4</f>
        <v>96.67</v>
      </c>
      <c r="M4">
        <f>L4/G6*100</f>
        <v>96.67</v>
      </c>
      <c r="N4">
        <f>_xlfn.RANK.EQ(M4,M4:M19,0)</f>
        <v>7</v>
      </c>
      <c r="P4" t="s">
        <v>35</v>
      </c>
      <c r="Q4" t="s">
        <v>47</v>
      </c>
      <c r="R4" s="2">
        <f>C13</f>
        <v>91.67</v>
      </c>
      <c r="S4">
        <f>R4/G6*100</f>
        <v>91.67</v>
      </c>
      <c r="T4">
        <f>_xlfn.RANK.EQ(S4,S4:S7,0)</f>
        <v>2</v>
      </c>
    </row>
    <row r="5" spans="1:20" x14ac:dyDescent="0.25">
      <c r="A5" t="s">
        <v>22</v>
      </c>
      <c r="B5" t="s">
        <v>131</v>
      </c>
      <c r="C5" s="2">
        <v>100</v>
      </c>
      <c r="D5">
        <f>C5/G6*100</f>
        <v>100</v>
      </c>
      <c r="E5">
        <f>_xlfn.RANK.EQ(D5,D4:D23,0)</f>
        <v>1</v>
      </c>
      <c r="F5">
        <v>1</v>
      </c>
      <c r="G5" s="79" t="s">
        <v>101</v>
      </c>
      <c r="H5" s="80"/>
      <c r="J5" t="s">
        <v>22</v>
      </c>
      <c r="K5" t="s">
        <v>131</v>
      </c>
      <c r="L5" s="2">
        <f t="shared" si="0"/>
        <v>100</v>
      </c>
      <c r="M5">
        <f>L5/G6*100</f>
        <v>100</v>
      </c>
      <c r="N5">
        <f>_xlfn.RANK.EQ(M5,M4:M19,0)</f>
        <v>1</v>
      </c>
      <c r="P5" t="s">
        <v>24</v>
      </c>
      <c r="Q5" t="s">
        <v>51</v>
      </c>
      <c r="R5" s="2">
        <f>C17</f>
        <v>96.67</v>
      </c>
      <c r="S5">
        <f>R5/G6*100</f>
        <v>96.67</v>
      </c>
      <c r="T5">
        <f>_xlfn.RANK.EQ(S5,S4:S7,0)</f>
        <v>1</v>
      </c>
    </row>
    <row r="6" spans="1:20" ht="15.75" thickBot="1" x14ac:dyDescent="0.3">
      <c r="A6" t="s">
        <v>24</v>
      </c>
      <c r="B6" t="s">
        <v>40</v>
      </c>
      <c r="C6" s="2">
        <v>100</v>
      </c>
      <c r="D6">
        <f>C6/G6*100</f>
        <v>100</v>
      </c>
      <c r="E6">
        <f>_xlfn.RANK.EQ(D6,D4:D23,0)</f>
        <v>1</v>
      </c>
      <c r="F6">
        <v>2</v>
      </c>
      <c r="G6" s="77">
        <v>100</v>
      </c>
      <c r="H6" s="78"/>
      <c r="J6" t="s">
        <v>24</v>
      </c>
      <c r="K6" t="s">
        <v>40</v>
      </c>
      <c r="L6" s="2">
        <f t="shared" si="0"/>
        <v>100</v>
      </c>
      <c r="M6">
        <f>L6/G6*100</f>
        <v>100</v>
      </c>
      <c r="N6">
        <f>_xlfn.RANK.EQ(M6,M4:M19,0)</f>
        <v>1</v>
      </c>
      <c r="P6" t="s">
        <v>22</v>
      </c>
      <c r="R6" s="2">
        <f>C19</f>
        <v>0</v>
      </c>
      <c r="S6">
        <f>R6/G6*100</f>
        <v>0</v>
      </c>
      <c r="T6">
        <f>_xlfn.RANK.EQ(S6,S4:S7,0)</f>
        <v>3</v>
      </c>
    </row>
    <row r="7" spans="1:20" x14ac:dyDescent="0.25">
      <c r="A7" t="s">
        <v>1</v>
      </c>
      <c r="B7" t="s">
        <v>42</v>
      </c>
      <c r="C7" s="2">
        <v>97.67</v>
      </c>
      <c r="D7">
        <f>C7/G6*100</f>
        <v>97.67</v>
      </c>
      <c r="E7">
        <f>_xlfn.RANK.EQ(D7,D4:D23,0)</f>
        <v>5</v>
      </c>
      <c r="F7">
        <v>5</v>
      </c>
      <c r="G7" s="28"/>
      <c r="H7" s="28"/>
      <c r="J7" t="s">
        <v>1</v>
      </c>
      <c r="K7" t="s">
        <v>42</v>
      </c>
      <c r="L7" s="2">
        <f t="shared" si="0"/>
        <v>97.67</v>
      </c>
      <c r="M7">
        <f>L7/G6*100</f>
        <v>97.67</v>
      </c>
      <c r="N7">
        <f>_xlfn.RANK.EQ(M7,M4:M19,0)</f>
        <v>5</v>
      </c>
      <c r="P7" t="s">
        <v>22</v>
      </c>
      <c r="R7" s="2">
        <f>C20</f>
        <v>0</v>
      </c>
      <c r="S7">
        <f>R7/G6*100</f>
        <v>0</v>
      </c>
      <c r="T7">
        <f>_xlfn.RANK.EQ(S7,S4:S7,0)</f>
        <v>3</v>
      </c>
    </row>
    <row r="8" spans="1:20" x14ac:dyDescent="0.25">
      <c r="A8" t="s">
        <v>66</v>
      </c>
      <c r="B8" t="s">
        <v>73</v>
      </c>
      <c r="C8" s="2">
        <v>62.5</v>
      </c>
      <c r="D8">
        <f>C8/G6*100</f>
        <v>62.5</v>
      </c>
      <c r="E8">
        <f>_xlfn.RANK.EQ(D8,D4:D23,0)</f>
        <v>17</v>
      </c>
      <c r="G8" s="57"/>
      <c r="H8" s="57"/>
      <c r="J8" t="s">
        <v>66</v>
      </c>
      <c r="K8" t="s">
        <v>73</v>
      </c>
      <c r="L8" s="2">
        <f t="shared" si="0"/>
        <v>62.5</v>
      </c>
      <c r="M8">
        <f>L8/G6*100</f>
        <v>62.5</v>
      </c>
      <c r="N8">
        <f>_xlfn.RANK.EQ(M8,M4:M19,0)</f>
        <v>15</v>
      </c>
      <c r="R8" s="2"/>
    </row>
    <row r="9" spans="1:20" x14ac:dyDescent="0.25">
      <c r="A9" t="s">
        <v>1</v>
      </c>
      <c r="B9" t="s">
        <v>43</v>
      </c>
      <c r="C9" s="2">
        <v>85.33</v>
      </c>
      <c r="D9">
        <f>C9/G6*100</f>
        <v>85.33</v>
      </c>
      <c r="E9">
        <f>_xlfn.RANK.EQ(D9,D4:D23,0)</f>
        <v>16</v>
      </c>
      <c r="G9" s="29"/>
      <c r="H9" s="29"/>
      <c r="J9" t="s">
        <v>1</v>
      </c>
      <c r="K9" t="s">
        <v>43</v>
      </c>
      <c r="L9" s="2">
        <f t="shared" si="0"/>
        <v>85.33</v>
      </c>
      <c r="M9">
        <f>L9/G6*100</f>
        <v>85.33</v>
      </c>
      <c r="N9">
        <f>_xlfn.RANK.EQ(M9,M4:M19,0)</f>
        <v>14</v>
      </c>
    </row>
    <row r="10" spans="1:20" x14ac:dyDescent="0.25">
      <c r="A10" t="s">
        <v>22</v>
      </c>
      <c r="B10" t="s">
        <v>44</v>
      </c>
      <c r="C10" s="2">
        <v>96.67</v>
      </c>
      <c r="D10">
        <f>C10/G6*100</f>
        <v>96.67</v>
      </c>
      <c r="E10">
        <f>_xlfn.RANK.EQ(D10,D4:D23,0)</f>
        <v>7</v>
      </c>
      <c r="G10" s="29"/>
      <c r="H10" s="29"/>
      <c r="J10" t="s">
        <v>22</v>
      </c>
      <c r="K10" t="s">
        <v>44</v>
      </c>
      <c r="L10" s="2">
        <f t="shared" si="0"/>
        <v>96.67</v>
      </c>
      <c r="M10">
        <f>L10/G6*100</f>
        <v>96.67</v>
      </c>
      <c r="N10">
        <f>_xlfn.RANK.EQ(M10,M4:M19,0)</f>
        <v>7</v>
      </c>
    </row>
    <row r="11" spans="1:20" x14ac:dyDescent="0.25">
      <c r="A11" t="s">
        <v>24</v>
      </c>
      <c r="B11" t="s">
        <v>45</v>
      </c>
      <c r="C11" s="2">
        <v>100</v>
      </c>
      <c r="D11">
        <f>C11/G6*100</f>
        <v>100</v>
      </c>
      <c r="E11">
        <f>_xlfn.RANK.EQ(D11,D4:D23,0)</f>
        <v>1</v>
      </c>
      <c r="F11">
        <v>3</v>
      </c>
      <c r="G11" s="29"/>
      <c r="H11" s="29"/>
      <c r="J11" t="s">
        <v>24</v>
      </c>
      <c r="K11" t="s">
        <v>45</v>
      </c>
      <c r="L11" s="2">
        <f t="shared" si="0"/>
        <v>100</v>
      </c>
      <c r="M11">
        <f>L11/G6*100</f>
        <v>100</v>
      </c>
      <c r="N11">
        <f>_xlfn.RANK.EQ(M11,M4:M19,0)</f>
        <v>1</v>
      </c>
    </row>
    <row r="12" spans="1:20" x14ac:dyDescent="0.25">
      <c r="A12" t="s">
        <v>35</v>
      </c>
      <c r="B12" t="s">
        <v>46</v>
      </c>
      <c r="C12" s="2">
        <v>93</v>
      </c>
      <c r="D12">
        <f>C12/G6*100</f>
        <v>93</v>
      </c>
      <c r="E12">
        <f>_xlfn.RANK.EQ(D12,D4:D23,0)</f>
        <v>12</v>
      </c>
      <c r="G12" s="29"/>
      <c r="H12" s="29"/>
      <c r="J12" t="s">
        <v>35</v>
      </c>
      <c r="K12" t="s">
        <v>46</v>
      </c>
      <c r="L12" s="2">
        <f t="shared" ref="L12" si="1">C12</f>
        <v>93</v>
      </c>
      <c r="M12">
        <f>L12/G6*100</f>
        <v>93</v>
      </c>
      <c r="N12">
        <f>_xlfn.RANK.EQ(M12,M4:M19,0)</f>
        <v>11</v>
      </c>
    </row>
    <row r="13" spans="1:20" x14ac:dyDescent="0.25">
      <c r="A13" t="s">
        <v>35</v>
      </c>
      <c r="B13" t="s">
        <v>47</v>
      </c>
      <c r="C13" s="2">
        <v>91.67</v>
      </c>
      <c r="D13">
        <f>C13/G6*100</f>
        <v>91.67</v>
      </c>
      <c r="E13">
        <f>_xlfn.RANK.EQ(D13,D4:D23,0)</f>
        <v>13</v>
      </c>
      <c r="G13" s="29"/>
      <c r="H13" s="29"/>
      <c r="J13" t="s">
        <v>22</v>
      </c>
      <c r="K13" t="s">
        <v>48</v>
      </c>
      <c r="L13" s="2">
        <f>C14</f>
        <v>94.67</v>
      </c>
      <c r="M13">
        <f>L13/G6*100</f>
        <v>94.67</v>
      </c>
      <c r="N13">
        <f>_xlfn.RANK.EQ(M13,M4:M19,0)</f>
        <v>9</v>
      </c>
    </row>
    <row r="14" spans="1:20" x14ac:dyDescent="0.25">
      <c r="A14" t="s">
        <v>22</v>
      </c>
      <c r="B14" t="s">
        <v>48</v>
      </c>
      <c r="C14" s="2">
        <v>94.67</v>
      </c>
      <c r="D14">
        <f>C14/G6*100</f>
        <v>94.67</v>
      </c>
      <c r="E14">
        <f>_xlfn.RANK.EQ(D14,D4:D23,0)</f>
        <v>10</v>
      </c>
      <c r="J14" t="s">
        <v>1</v>
      </c>
      <c r="K14" t="s">
        <v>49</v>
      </c>
      <c r="L14" s="2">
        <f>C15</f>
        <v>97</v>
      </c>
      <c r="M14">
        <f>L14/G6*100</f>
        <v>97</v>
      </c>
      <c r="N14">
        <f>_xlfn.RANK.EQ(M14,M4:M19,0)</f>
        <v>6</v>
      </c>
    </row>
    <row r="15" spans="1:20" x14ac:dyDescent="0.25">
      <c r="A15" t="s">
        <v>1</v>
      </c>
      <c r="B15" t="s">
        <v>49</v>
      </c>
      <c r="C15" s="2">
        <v>97</v>
      </c>
      <c r="D15">
        <f>C15/G6*100</f>
        <v>97</v>
      </c>
      <c r="E15">
        <f>_xlfn.RANK.EQ(D15,D4:D23,0)</f>
        <v>6</v>
      </c>
      <c r="J15" t="s">
        <v>1</v>
      </c>
      <c r="K15" t="s">
        <v>50</v>
      </c>
      <c r="L15" s="2">
        <f>C16</f>
        <v>98.33</v>
      </c>
      <c r="M15">
        <f>L15/G6*100</f>
        <v>98.33</v>
      </c>
      <c r="N15">
        <f>_xlfn.RANK.EQ(M15,M4:M19,0)</f>
        <v>4</v>
      </c>
    </row>
    <row r="16" spans="1:20" x14ac:dyDescent="0.25">
      <c r="A16" t="s">
        <v>1</v>
      </c>
      <c r="B16" t="s">
        <v>50</v>
      </c>
      <c r="C16" s="2">
        <v>98.33</v>
      </c>
      <c r="D16">
        <f>C16/G6*100</f>
        <v>98.33</v>
      </c>
      <c r="E16">
        <f>_xlfn.RANK.EQ(D16,D4:D23,0)</f>
        <v>4</v>
      </c>
      <c r="F16">
        <v>4</v>
      </c>
      <c r="J16" t="s">
        <v>35</v>
      </c>
      <c r="K16" t="s">
        <v>52</v>
      </c>
      <c r="L16" s="2">
        <f>C18</f>
        <v>86.67</v>
      </c>
      <c r="M16">
        <f>L16/G6*100</f>
        <v>86.67</v>
      </c>
      <c r="N16">
        <f>_xlfn.RANK.EQ(M16,M4:M19,0)</f>
        <v>13</v>
      </c>
    </row>
    <row r="17" spans="1:14" x14ac:dyDescent="0.25">
      <c r="A17" t="s">
        <v>24</v>
      </c>
      <c r="B17" t="s">
        <v>51</v>
      </c>
      <c r="C17" s="2">
        <v>96.67</v>
      </c>
      <c r="D17">
        <f>C17/G6*100</f>
        <v>96.67</v>
      </c>
      <c r="E17">
        <f>_xlfn.RANK.EQ(D17,D4:D23,0)</f>
        <v>7</v>
      </c>
      <c r="J17" t="s">
        <v>22</v>
      </c>
      <c r="K17" t="s">
        <v>53</v>
      </c>
      <c r="L17" s="2">
        <f>C21</f>
        <v>94.33</v>
      </c>
      <c r="M17">
        <f>L17/G6*100</f>
        <v>94.33</v>
      </c>
      <c r="N17">
        <f>_xlfn.RANK.EQ(M17,M4:M19,0)</f>
        <v>10</v>
      </c>
    </row>
    <row r="18" spans="1:14" x14ac:dyDescent="0.25">
      <c r="A18" t="s">
        <v>35</v>
      </c>
      <c r="B18" t="s">
        <v>52</v>
      </c>
      <c r="C18" s="2">
        <v>86.67</v>
      </c>
      <c r="D18">
        <f>C18/G6*100</f>
        <v>86.67</v>
      </c>
      <c r="E18">
        <f>_xlfn.RANK.EQ(D18,D4:D23,0)</f>
        <v>15</v>
      </c>
      <c r="J18" t="s">
        <v>22</v>
      </c>
      <c r="K18" t="s">
        <v>54</v>
      </c>
      <c r="L18" s="2">
        <f>C22</f>
        <v>0</v>
      </c>
      <c r="M18">
        <f>L18/G6*100</f>
        <v>0</v>
      </c>
      <c r="N18">
        <f>_xlfn.RANK.EQ(M18,M4:M19,0)</f>
        <v>16</v>
      </c>
    </row>
    <row r="19" spans="1:14" x14ac:dyDescent="0.25">
      <c r="C19" s="2">
        <v>0</v>
      </c>
      <c r="D19">
        <f>C19/G6*100</f>
        <v>0</v>
      </c>
      <c r="E19">
        <f>_xlfn.RANK.EQ(D19,D4:D23,0)</f>
        <v>18</v>
      </c>
      <c r="J19" t="s">
        <v>1</v>
      </c>
      <c r="K19" t="s">
        <v>55</v>
      </c>
      <c r="L19" s="2">
        <f>C23</f>
        <v>91</v>
      </c>
      <c r="M19">
        <f>L19/G6*100</f>
        <v>91</v>
      </c>
      <c r="N19">
        <f>_xlfn.RANK.EQ(M19,M4:M19,0)</f>
        <v>12</v>
      </c>
    </row>
    <row r="20" spans="1:14" x14ac:dyDescent="0.25">
      <c r="C20" s="2">
        <v>0</v>
      </c>
      <c r="D20">
        <f>C20/G6*100</f>
        <v>0</v>
      </c>
      <c r="E20">
        <f>_xlfn.RANK.EQ(D20,D4:D23,0)</f>
        <v>18</v>
      </c>
    </row>
    <row r="21" spans="1:14" x14ac:dyDescent="0.25">
      <c r="A21" t="s">
        <v>22</v>
      </c>
      <c r="B21" t="s">
        <v>53</v>
      </c>
      <c r="C21" s="2">
        <v>94.33</v>
      </c>
      <c r="D21">
        <f>C21/G6*100</f>
        <v>94.33</v>
      </c>
      <c r="E21">
        <f>_xlfn.RANK.EQ(D21,D4:D23,0)</f>
        <v>11</v>
      </c>
    </row>
    <row r="22" spans="1:14" x14ac:dyDescent="0.25">
      <c r="A22" t="s">
        <v>22</v>
      </c>
      <c r="B22" t="s">
        <v>54</v>
      </c>
      <c r="C22" s="2">
        <v>0</v>
      </c>
      <c r="D22">
        <f>C22/G6*100</f>
        <v>0</v>
      </c>
      <c r="E22">
        <f>_xlfn.RANK.EQ(D22,D4:D23,0)</f>
        <v>18</v>
      </c>
    </row>
    <row r="23" spans="1:14" x14ac:dyDescent="0.25">
      <c r="A23" t="s">
        <v>1</v>
      </c>
      <c r="B23" t="s">
        <v>55</v>
      </c>
      <c r="C23" s="2">
        <v>91</v>
      </c>
      <c r="D23">
        <f>C23/G6*100</f>
        <v>91</v>
      </c>
      <c r="E23">
        <f>_xlfn.RANK.EQ(D23,D4:D23,0)</f>
        <v>14</v>
      </c>
    </row>
  </sheetData>
  <mergeCells count="4">
    <mergeCell ref="A1:XFD1"/>
    <mergeCell ref="A2:XFD2"/>
    <mergeCell ref="G5:H5"/>
    <mergeCell ref="G6:H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2"/>
  <sheetViews>
    <sheetView zoomScale="80" zoomScaleNormal="80" workbookViewId="0">
      <selection activeCell="J31" sqref="J31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10" max="10" width="10" customWidth="1"/>
    <col min="11" max="11" width="19.28515625" customWidth="1"/>
    <col min="13" max="13" width="15.7109375" customWidth="1"/>
    <col min="16" max="16" width="10.140625" customWidth="1"/>
    <col min="17" max="17" width="19" customWidth="1"/>
    <col min="19" max="19" width="15.42578125" customWidth="1"/>
  </cols>
  <sheetData>
    <row r="1" spans="1:20" s="73" customFormat="1" ht="27" customHeight="1" x14ac:dyDescent="0.25">
      <c r="A1" s="72" t="s">
        <v>0</v>
      </c>
    </row>
    <row r="2" spans="1:20" s="73" customFormat="1" ht="15.75" thickBot="1" x14ac:dyDescent="0.3">
      <c r="A2" s="74" t="s">
        <v>144</v>
      </c>
    </row>
    <row r="3" spans="1:20" s="1" customFormat="1" ht="26.25" customHeight="1" x14ac:dyDescent="0.25">
      <c r="A3" s="3" t="s">
        <v>2</v>
      </c>
      <c r="B3" s="4" t="s">
        <v>3</v>
      </c>
      <c r="C3" s="5" t="s">
        <v>98</v>
      </c>
      <c r="D3" s="5" t="s">
        <v>99</v>
      </c>
      <c r="E3" s="26" t="s">
        <v>100</v>
      </c>
      <c r="J3" s="3" t="s">
        <v>2</v>
      </c>
      <c r="K3" s="4" t="s">
        <v>3</v>
      </c>
      <c r="L3" s="5" t="s">
        <v>98</v>
      </c>
      <c r="M3" s="5" t="s">
        <v>99</v>
      </c>
      <c r="N3" s="26" t="s">
        <v>100</v>
      </c>
      <c r="P3" s="3" t="s">
        <v>2</v>
      </c>
      <c r="Q3" s="4" t="s">
        <v>3</v>
      </c>
      <c r="R3" s="5" t="s">
        <v>98</v>
      </c>
      <c r="S3" s="5" t="s">
        <v>99</v>
      </c>
      <c r="T3" s="26" t="s">
        <v>100</v>
      </c>
    </row>
    <row r="4" spans="1:20" ht="15.75" thickBot="1" x14ac:dyDescent="0.3">
      <c r="A4" t="s">
        <v>1</v>
      </c>
      <c r="B4" t="s">
        <v>56</v>
      </c>
      <c r="C4" s="2">
        <v>80.5</v>
      </c>
      <c r="D4">
        <f>C4/G6*100</f>
        <v>83.636363636363626</v>
      </c>
      <c r="E4">
        <f>_xlfn.RANK.EQ(D4,D4:D42,0)</f>
        <v>14</v>
      </c>
      <c r="J4" t="s">
        <v>1</v>
      </c>
      <c r="K4" t="s">
        <v>56</v>
      </c>
      <c r="L4" s="2">
        <f>C4</f>
        <v>80.5</v>
      </c>
      <c r="M4">
        <f>L4/G6*100</f>
        <v>83.636363636363626</v>
      </c>
      <c r="N4">
        <f>_xlfn.RANK.EQ(M4,M4:M25,0)</f>
        <v>6</v>
      </c>
      <c r="P4" t="s">
        <v>35</v>
      </c>
      <c r="Q4" t="s">
        <v>58</v>
      </c>
      <c r="R4" s="2">
        <f>C6</f>
        <v>72</v>
      </c>
      <c r="S4">
        <f>R4/G6*100</f>
        <v>74.805194805194802</v>
      </c>
      <c r="T4">
        <f>_xlfn.RANK.EQ(S4,S4:S21,0)</f>
        <v>14</v>
      </c>
    </row>
    <row r="5" spans="1:20" x14ac:dyDescent="0.25">
      <c r="A5" t="s">
        <v>29</v>
      </c>
      <c r="B5" t="s">
        <v>57</v>
      </c>
      <c r="C5" s="2">
        <v>86.5</v>
      </c>
      <c r="D5">
        <f>C5/G6*100</f>
        <v>89.870129870129873</v>
      </c>
      <c r="E5">
        <f>_xlfn.RANK.EQ(D5,D4:D42,0)</f>
        <v>5</v>
      </c>
      <c r="G5" s="79" t="s">
        <v>101</v>
      </c>
      <c r="H5" s="80"/>
      <c r="J5" t="s">
        <v>29</v>
      </c>
      <c r="K5" t="s">
        <v>57</v>
      </c>
      <c r="L5" s="2">
        <f>C5</f>
        <v>86.5</v>
      </c>
      <c r="M5">
        <f>L5/G6*100</f>
        <v>89.870129870129873</v>
      </c>
      <c r="N5">
        <f>_xlfn.RANK.EQ(M5,M4:M25,0)</f>
        <v>2</v>
      </c>
      <c r="P5" t="s">
        <v>24</v>
      </c>
      <c r="Q5" t="s">
        <v>60</v>
      </c>
      <c r="R5" s="2">
        <f>C8</f>
        <v>94.75</v>
      </c>
      <c r="S5">
        <f>R5/G6*100</f>
        <v>98.441558441558442</v>
      </c>
      <c r="T5">
        <f>_xlfn.RANK.EQ(S5,S4:S21,0)</f>
        <v>2</v>
      </c>
    </row>
    <row r="6" spans="1:20" ht="15.75" thickBot="1" x14ac:dyDescent="0.3">
      <c r="A6" t="s">
        <v>35</v>
      </c>
      <c r="B6" t="s">
        <v>58</v>
      </c>
      <c r="C6" s="2">
        <v>72</v>
      </c>
      <c r="D6">
        <f>C6/G6*100</f>
        <v>74.805194805194802</v>
      </c>
      <c r="E6">
        <f>_xlfn.RANK.EQ(D6,D4:D42,0)</f>
        <v>24</v>
      </c>
      <c r="G6" s="77">
        <v>96.25</v>
      </c>
      <c r="H6" s="78"/>
      <c r="J6" t="s">
        <v>22</v>
      </c>
      <c r="K6" t="s">
        <v>59</v>
      </c>
      <c r="L6" s="2">
        <f>C7</f>
        <v>84.25</v>
      </c>
      <c r="M6">
        <f>L6/G6*100</f>
        <v>87.532467532467535</v>
      </c>
      <c r="N6">
        <f>_xlfn.RANK.EQ(M6,M4:M25,0)</f>
        <v>3</v>
      </c>
      <c r="P6" t="s">
        <v>1</v>
      </c>
      <c r="Q6" t="s">
        <v>61</v>
      </c>
      <c r="R6" s="2">
        <f>C9</f>
        <v>83.5</v>
      </c>
      <c r="S6">
        <f>R6/G6*100</f>
        <v>86.753246753246742</v>
      </c>
      <c r="T6">
        <f>_xlfn.RANK.EQ(S6,S4:S21,0)</f>
        <v>4</v>
      </c>
    </row>
    <row r="7" spans="1:20" x14ac:dyDescent="0.25">
      <c r="A7" t="s">
        <v>22</v>
      </c>
      <c r="B7" t="s">
        <v>59</v>
      </c>
      <c r="C7" s="2">
        <v>84.25</v>
      </c>
      <c r="D7">
        <f>C7/G6*100</f>
        <v>87.532467532467535</v>
      </c>
      <c r="E7">
        <f>_xlfn.RANK.EQ(D7,D4:D42,0)</f>
        <v>6</v>
      </c>
      <c r="G7" s="28"/>
      <c r="H7" s="28"/>
      <c r="J7" t="s">
        <v>22</v>
      </c>
      <c r="K7" t="s">
        <v>62</v>
      </c>
      <c r="L7" s="2">
        <f>C10</f>
        <v>72.75</v>
      </c>
      <c r="M7">
        <f>L7/G6*100</f>
        <v>75.584415584415581</v>
      </c>
      <c r="N7">
        <f>_xlfn.RANK.EQ(M7,M4:M25,0)</f>
        <v>10</v>
      </c>
      <c r="P7" t="s">
        <v>35</v>
      </c>
      <c r="Q7" t="s">
        <v>63</v>
      </c>
      <c r="R7" s="2">
        <f>C11</f>
        <v>49.75</v>
      </c>
      <c r="S7">
        <f>R7/G6*100</f>
        <v>51.688311688311686</v>
      </c>
      <c r="T7">
        <f>_xlfn.RANK.EQ(S7,S4:S21,0)</f>
        <v>18</v>
      </c>
    </row>
    <row r="8" spans="1:20" x14ac:dyDescent="0.25">
      <c r="A8" t="s">
        <v>24</v>
      </c>
      <c r="B8" t="s">
        <v>60</v>
      </c>
      <c r="C8" s="2">
        <v>94.75</v>
      </c>
      <c r="D8">
        <f>C8/G6*100</f>
        <v>98.441558441558442</v>
      </c>
      <c r="E8">
        <f>_xlfn.RANK.EQ(D8,D4:D42,0)</f>
        <v>2</v>
      </c>
      <c r="G8" s="29"/>
      <c r="H8" s="29"/>
      <c r="J8" t="s">
        <v>35</v>
      </c>
      <c r="K8" t="s">
        <v>65</v>
      </c>
      <c r="L8" s="2">
        <f>C13</f>
        <v>70.75</v>
      </c>
      <c r="M8">
        <f>L8/G6*100</f>
        <v>73.506493506493513</v>
      </c>
      <c r="N8">
        <f>_xlfn.RANK.EQ(M8,M4:M25,0)</f>
        <v>14</v>
      </c>
      <c r="P8" t="s">
        <v>22</v>
      </c>
      <c r="Q8" t="s">
        <v>64</v>
      </c>
      <c r="R8" s="2">
        <f>C12</f>
        <v>96.25</v>
      </c>
      <c r="S8">
        <f>R8/G6*100</f>
        <v>100</v>
      </c>
      <c r="T8">
        <f>_xlfn.RANK.EQ(S8,S4:S21,0)</f>
        <v>1</v>
      </c>
    </row>
    <row r="9" spans="1:20" x14ac:dyDescent="0.25">
      <c r="A9" t="s">
        <v>1</v>
      </c>
      <c r="B9" t="s">
        <v>61</v>
      </c>
      <c r="C9" s="2">
        <v>83.5</v>
      </c>
      <c r="D9">
        <f>C9/G6*100</f>
        <v>86.753246753246742</v>
      </c>
      <c r="E9">
        <f>_xlfn.RANK.EQ(D9,D4:D42,0)</f>
        <v>7</v>
      </c>
      <c r="G9" s="29"/>
      <c r="H9" s="29"/>
      <c r="J9" t="s">
        <v>66</v>
      </c>
      <c r="K9" t="s">
        <v>67</v>
      </c>
      <c r="L9" s="2">
        <f>C14</f>
        <v>47.25</v>
      </c>
      <c r="M9">
        <f>L9/G6*100</f>
        <v>49.090909090909093</v>
      </c>
      <c r="N9">
        <f>_xlfn.RANK.EQ(M9,M4:M25,0)</f>
        <v>20</v>
      </c>
      <c r="P9" t="s">
        <v>1</v>
      </c>
      <c r="Q9" t="s">
        <v>68</v>
      </c>
      <c r="R9" s="2">
        <f>C15</f>
        <v>81.25</v>
      </c>
      <c r="S9">
        <f>R9/G6*100</f>
        <v>84.415584415584405</v>
      </c>
      <c r="T9">
        <f>_xlfn.RANK.EQ(S9,S4:S21,0)</f>
        <v>7</v>
      </c>
    </row>
    <row r="10" spans="1:20" x14ac:dyDescent="0.25">
      <c r="A10" t="s">
        <v>22</v>
      </c>
      <c r="B10" t="s">
        <v>62</v>
      </c>
      <c r="C10" s="2">
        <v>72.75</v>
      </c>
      <c r="D10">
        <f>C10/G6*100</f>
        <v>75.584415584415581</v>
      </c>
      <c r="E10">
        <f>_xlfn.RANK.EQ(D10,D4:D42,0)</f>
        <v>23</v>
      </c>
      <c r="G10" s="29"/>
      <c r="H10" s="29"/>
      <c r="J10" t="s">
        <v>1</v>
      </c>
      <c r="K10" t="s">
        <v>104</v>
      </c>
      <c r="L10" s="2">
        <f t="shared" ref="L10:L12" si="0">C16</f>
        <v>90</v>
      </c>
      <c r="M10">
        <f>L10/G6*100</f>
        <v>93.506493506493499</v>
      </c>
      <c r="N10">
        <f>_xlfn.RANK.EQ(M10,M4:M25,0)</f>
        <v>1</v>
      </c>
      <c r="P10" t="s">
        <v>1</v>
      </c>
      <c r="Q10" t="s">
        <v>75</v>
      </c>
      <c r="R10" s="2">
        <f>C21</f>
        <v>65</v>
      </c>
      <c r="S10">
        <f>R10/G6*100</f>
        <v>67.532467532467535</v>
      </c>
      <c r="T10">
        <f>_xlfn.RANK.EQ(S10,S4:S21,0)</f>
        <v>16</v>
      </c>
    </row>
    <row r="11" spans="1:20" x14ac:dyDescent="0.25">
      <c r="A11" t="s">
        <v>35</v>
      </c>
      <c r="B11" t="s">
        <v>63</v>
      </c>
      <c r="C11" s="2">
        <v>49.75</v>
      </c>
      <c r="D11">
        <f>C11/G6*100</f>
        <v>51.688311688311686</v>
      </c>
      <c r="E11">
        <f>_xlfn.RANK.EQ(D11,D4:D42,0)</f>
        <v>37</v>
      </c>
      <c r="G11" s="29"/>
      <c r="H11" s="29"/>
      <c r="J11" t="s">
        <v>1</v>
      </c>
      <c r="K11" t="s">
        <v>70</v>
      </c>
      <c r="L11" s="2">
        <f t="shared" si="0"/>
        <v>71.25</v>
      </c>
      <c r="M11">
        <f>L11/G6*100</f>
        <v>74.025974025974023</v>
      </c>
      <c r="N11">
        <f>_xlfn.RANK.EQ(M11,M4:M25,0)</f>
        <v>12</v>
      </c>
      <c r="P11" t="s">
        <v>22</v>
      </c>
      <c r="Q11" t="s">
        <v>78</v>
      </c>
      <c r="R11" s="2">
        <f>C24</f>
        <v>82.75</v>
      </c>
      <c r="S11">
        <f>R11/G6*100</f>
        <v>85.974025974025963</v>
      </c>
      <c r="T11">
        <f>_xlfn.RANK.EQ(S11,S4:S21,0)</f>
        <v>6</v>
      </c>
    </row>
    <row r="12" spans="1:20" x14ac:dyDescent="0.25">
      <c r="A12" t="s">
        <v>22</v>
      </c>
      <c r="B12" t="s">
        <v>64</v>
      </c>
      <c r="C12" s="2">
        <v>96.25</v>
      </c>
      <c r="D12">
        <f>C12/G6*100</f>
        <v>100</v>
      </c>
      <c r="E12">
        <f>_xlfn.RANK.EQ(D12,D4:D42,0)</f>
        <v>1</v>
      </c>
      <c r="G12" s="29"/>
      <c r="H12" s="29"/>
      <c r="J12" t="s">
        <v>1</v>
      </c>
      <c r="K12" t="s">
        <v>71</v>
      </c>
      <c r="L12" s="2">
        <f t="shared" si="0"/>
        <v>66.75</v>
      </c>
      <c r="M12">
        <f>L12/G6*100</f>
        <v>69.350649350649348</v>
      </c>
      <c r="N12">
        <f>_xlfn.RANK.EQ(M12,M4:M25,0)</f>
        <v>17</v>
      </c>
      <c r="P12" t="s">
        <v>29</v>
      </c>
      <c r="Q12" t="s">
        <v>79</v>
      </c>
      <c r="R12" s="2">
        <f>C25</f>
        <v>92</v>
      </c>
      <c r="S12">
        <f>R12/G6*100</f>
        <v>95.584415584415581</v>
      </c>
      <c r="T12">
        <f>_xlfn.RANK.EQ(S12,S4:S21,0)</f>
        <v>3</v>
      </c>
    </row>
    <row r="13" spans="1:20" x14ac:dyDescent="0.25">
      <c r="A13" t="s">
        <v>35</v>
      </c>
      <c r="B13" t="s">
        <v>65</v>
      </c>
      <c r="C13" s="2">
        <v>70.75</v>
      </c>
      <c r="D13">
        <f>C13/G6*100</f>
        <v>73.506493506493513</v>
      </c>
      <c r="E13">
        <f>_xlfn.RANK.EQ(D13,D4:D42,0)</f>
        <v>28</v>
      </c>
      <c r="G13" s="29"/>
      <c r="H13" s="29"/>
      <c r="J13" t="s">
        <v>1</v>
      </c>
      <c r="K13" t="s">
        <v>72</v>
      </c>
      <c r="L13" s="2">
        <f>C19</f>
        <v>77.5</v>
      </c>
      <c r="M13">
        <f>L13/G6*100</f>
        <v>80.519480519480524</v>
      </c>
      <c r="N13">
        <f>_xlfn.RANK.EQ(M13,M4:M25,0)</f>
        <v>8</v>
      </c>
      <c r="P13" t="s">
        <v>35</v>
      </c>
      <c r="Q13" t="s">
        <v>82</v>
      </c>
      <c r="R13" s="2">
        <f>C28</f>
        <v>74</v>
      </c>
      <c r="S13">
        <f>R13/G6*100</f>
        <v>76.883116883116884</v>
      </c>
      <c r="T13">
        <f>_xlfn.RANK.EQ(S13,S4:S21,0)</f>
        <v>12</v>
      </c>
    </row>
    <row r="14" spans="1:20" x14ac:dyDescent="0.25">
      <c r="A14" t="s">
        <v>66</v>
      </c>
      <c r="B14" t="s">
        <v>67</v>
      </c>
      <c r="C14" s="2">
        <v>47.25</v>
      </c>
      <c r="D14">
        <f>C14/G6*100</f>
        <v>49.090909090909093</v>
      </c>
      <c r="E14">
        <f>_xlfn.RANK.EQ(D14,D4:D42,0)</f>
        <v>38</v>
      </c>
      <c r="J14" t="s">
        <v>22</v>
      </c>
      <c r="K14" t="s">
        <v>74</v>
      </c>
      <c r="L14" s="2">
        <f>C20</f>
        <v>70.5</v>
      </c>
      <c r="M14">
        <f>L14/G6*100</f>
        <v>73.246753246753244</v>
      </c>
      <c r="N14">
        <f>_xlfn.RANK.EQ(M14,M4:M25,0)</f>
        <v>15</v>
      </c>
      <c r="P14" t="s">
        <v>22</v>
      </c>
      <c r="Q14" t="s">
        <v>83</v>
      </c>
      <c r="R14" s="2">
        <f>C29</f>
        <v>81</v>
      </c>
      <c r="S14">
        <f>R14/G6*100</f>
        <v>84.15584415584415</v>
      </c>
      <c r="T14">
        <f>_xlfn.RANK.EQ(S14,S4:S21,0)</f>
        <v>8</v>
      </c>
    </row>
    <row r="15" spans="1:20" x14ac:dyDescent="0.25">
      <c r="A15" t="s">
        <v>1</v>
      </c>
      <c r="B15" t="s">
        <v>68</v>
      </c>
      <c r="C15" s="2">
        <v>81.25</v>
      </c>
      <c r="D15">
        <f>C15/G6*100</f>
        <v>84.415584415584405</v>
      </c>
      <c r="E15">
        <f>_xlfn.RANK.EQ(D15,D4:D42,0)</f>
        <v>12</v>
      </c>
      <c r="J15" t="s">
        <v>1</v>
      </c>
      <c r="K15" t="s">
        <v>76</v>
      </c>
      <c r="L15" s="2">
        <f>C22</f>
        <v>66.75</v>
      </c>
      <c r="M15">
        <f>L15/G6*100</f>
        <v>69.350649350649348</v>
      </c>
      <c r="N15">
        <f>_xlfn.RANK.EQ(M15,M4:M25,0)</f>
        <v>17</v>
      </c>
      <c r="P15" t="s">
        <v>1</v>
      </c>
      <c r="Q15" t="s">
        <v>85</v>
      </c>
      <c r="R15" s="2">
        <f>C31</f>
        <v>67.25</v>
      </c>
      <c r="S15">
        <f>R15/G6*100</f>
        <v>69.870129870129873</v>
      </c>
      <c r="T15">
        <f>_xlfn.RANK.EQ(S15,S4:S21,0)</f>
        <v>15</v>
      </c>
    </row>
    <row r="16" spans="1:20" x14ac:dyDescent="0.25">
      <c r="A16" t="s">
        <v>1</v>
      </c>
      <c r="B16" t="s">
        <v>104</v>
      </c>
      <c r="C16" s="2">
        <v>90</v>
      </c>
      <c r="D16">
        <f>C16/G6*100</f>
        <v>93.506493506493499</v>
      </c>
      <c r="E16">
        <f>_xlfn.RANK.EQ(D16,D4:D42,0)</f>
        <v>4</v>
      </c>
      <c r="J16" t="s">
        <v>22</v>
      </c>
      <c r="K16" t="s">
        <v>77</v>
      </c>
      <c r="L16" s="2">
        <f>C23</f>
        <v>83.5</v>
      </c>
      <c r="M16">
        <f>L16/G6*100</f>
        <v>86.753246753246742</v>
      </c>
      <c r="N16">
        <f>_xlfn.RANK.EQ(M16,M4:M25,0)</f>
        <v>4</v>
      </c>
      <c r="P16" t="s">
        <v>1</v>
      </c>
      <c r="Q16" t="s">
        <v>87</v>
      </c>
      <c r="R16" s="2">
        <f>C33</f>
        <v>80.25</v>
      </c>
      <c r="S16">
        <f>R16/G6*100</f>
        <v>83.376623376623371</v>
      </c>
      <c r="T16">
        <f>_xlfn.RANK.EQ(S16,S4:S21,0)</f>
        <v>9</v>
      </c>
    </row>
    <row r="17" spans="1:20" x14ac:dyDescent="0.25">
      <c r="A17" t="s">
        <v>1</v>
      </c>
      <c r="B17" t="s">
        <v>70</v>
      </c>
      <c r="C17" s="2">
        <v>71.25</v>
      </c>
      <c r="D17">
        <f>C17/G6*100</f>
        <v>74.025974025974023</v>
      </c>
      <c r="E17">
        <f>_xlfn.RANK.EQ(D17,D4:D42,0)</f>
        <v>26</v>
      </c>
      <c r="J17" t="s">
        <v>35</v>
      </c>
      <c r="K17" t="s">
        <v>80</v>
      </c>
      <c r="L17" s="2">
        <f>C26</f>
        <v>77.75</v>
      </c>
      <c r="M17">
        <f>L17/G6*100</f>
        <v>80.779220779220779</v>
      </c>
      <c r="N17">
        <f>_xlfn.RANK.EQ(M17,M4:M25,0)</f>
        <v>7</v>
      </c>
      <c r="P17" t="s">
        <v>1</v>
      </c>
      <c r="Q17" t="s">
        <v>105</v>
      </c>
      <c r="R17" s="2">
        <f>C35</f>
        <v>77.5</v>
      </c>
      <c r="S17">
        <f>R17/G6*100</f>
        <v>80.519480519480524</v>
      </c>
      <c r="T17">
        <f>_xlfn.RANK.EQ(S17,S4:S21,0)</f>
        <v>10</v>
      </c>
    </row>
    <row r="18" spans="1:20" x14ac:dyDescent="0.25">
      <c r="A18" t="s">
        <v>1</v>
      </c>
      <c r="B18" t="s">
        <v>71</v>
      </c>
      <c r="C18" s="2">
        <v>66.75</v>
      </c>
      <c r="D18">
        <f>C18/G6*100</f>
        <v>69.350649350649348</v>
      </c>
      <c r="E18">
        <f>_xlfn.RANK.EQ(D18,D4:D42,0)</f>
        <v>32</v>
      </c>
      <c r="J18" t="s">
        <v>35</v>
      </c>
      <c r="K18" t="s">
        <v>81</v>
      </c>
      <c r="L18" s="2">
        <f>C27</f>
        <v>73</v>
      </c>
      <c r="M18">
        <f>L18/G6*100</f>
        <v>75.84415584415585</v>
      </c>
      <c r="N18">
        <f>_xlfn.RANK.EQ(M18,M4:M25,0)</f>
        <v>9</v>
      </c>
      <c r="P18" t="s">
        <v>35</v>
      </c>
      <c r="Q18" t="s">
        <v>91</v>
      </c>
      <c r="R18" s="2">
        <f>C39</f>
        <v>61.75</v>
      </c>
      <c r="S18">
        <f>R18/G6*100</f>
        <v>64.15584415584415</v>
      </c>
      <c r="T18">
        <f>_xlfn.RANK.EQ(S18,S4:S21,0)</f>
        <v>17</v>
      </c>
    </row>
    <row r="19" spans="1:20" x14ac:dyDescent="0.25">
      <c r="A19" t="s">
        <v>1</v>
      </c>
      <c r="B19" t="s">
        <v>72</v>
      </c>
      <c r="C19" s="2">
        <v>77.5</v>
      </c>
      <c r="D19">
        <f>C19/G6*100</f>
        <v>80.519480519480524</v>
      </c>
      <c r="E19">
        <f>_xlfn.RANK.EQ(D19,D4:D42,0)</f>
        <v>17</v>
      </c>
      <c r="L19" s="2">
        <v>0</v>
      </c>
      <c r="M19">
        <f>L19/G6*100</f>
        <v>0</v>
      </c>
      <c r="N19">
        <f>_xlfn.RANK.EQ(M19,M4:M25,0)</f>
        <v>21</v>
      </c>
      <c r="P19" t="s">
        <v>22</v>
      </c>
      <c r="Q19" t="s">
        <v>92</v>
      </c>
      <c r="R19" s="2">
        <f>C40</f>
        <v>73.5</v>
      </c>
      <c r="S19">
        <f>R19/G6*100</f>
        <v>76.363636363636374</v>
      </c>
      <c r="T19">
        <f>_xlfn.RANK.EQ(S19,S4:S21,0)</f>
        <v>13</v>
      </c>
    </row>
    <row r="20" spans="1:20" x14ac:dyDescent="0.25">
      <c r="A20" t="s">
        <v>22</v>
      </c>
      <c r="B20" t="s">
        <v>74</v>
      </c>
      <c r="C20" s="2">
        <v>70.5</v>
      </c>
      <c r="D20">
        <f>C20/G6*100</f>
        <v>73.246753246753244</v>
      </c>
      <c r="E20">
        <f>_xlfn.RANK.EQ(D20,D4:D42,0)</f>
        <v>29</v>
      </c>
      <c r="J20" t="s">
        <v>35</v>
      </c>
      <c r="K20" t="s">
        <v>84</v>
      </c>
      <c r="L20" s="2">
        <f>C30</f>
        <v>71</v>
      </c>
      <c r="M20">
        <f>L20/G6*100</f>
        <v>73.766233766233768</v>
      </c>
      <c r="N20">
        <f>_xlfn.RANK.EQ(M20,M4:M25,0)</f>
        <v>13</v>
      </c>
      <c r="P20" t="s">
        <v>35</v>
      </c>
      <c r="Q20" t="s">
        <v>93</v>
      </c>
      <c r="R20" s="2">
        <f>C41</f>
        <v>77.5</v>
      </c>
      <c r="S20">
        <f>R20/G6*100</f>
        <v>80.519480519480524</v>
      </c>
      <c r="T20">
        <f>_xlfn.RANK.EQ(S20,S4:S21,0)</f>
        <v>10</v>
      </c>
    </row>
    <row r="21" spans="1:20" x14ac:dyDescent="0.25">
      <c r="A21" t="s">
        <v>1</v>
      </c>
      <c r="B21" t="s">
        <v>75</v>
      </c>
      <c r="C21" s="2">
        <v>65</v>
      </c>
      <c r="D21">
        <f>C21/G6*100</f>
        <v>67.532467532467535</v>
      </c>
      <c r="E21">
        <f>_xlfn.RANK.EQ(D21,D4:D42,0)</f>
        <v>34</v>
      </c>
      <c r="J21" t="s">
        <v>35</v>
      </c>
      <c r="K21" t="s">
        <v>86</v>
      </c>
      <c r="L21" s="2">
        <f>C32</f>
        <v>71.5</v>
      </c>
      <c r="M21">
        <f>L21/G6*100</f>
        <v>74.285714285714292</v>
      </c>
      <c r="N21">
        <f>_xlfn.RANK.EQ(M21,M4:M25,0)</f>
        <v>11</v>
      </c>
      <c r="P21" t="s">
        <v>1</v>
      </c>
      <c r="Q21" t="s">
        <v>94</v>
      </c>
      <c r="R21" s="2">
        <f>C42</f>
        <v>83</v>
      </c>
      <c r="S21">
        <f>R21/G6*100</f>
        <v>86.233766233766232</v>
      </c>
      <c r="T21">
        <f>_xlfn.RANK.EQ(S21,S4:S21,0)</f>
        <v>5</v>
      </c>
    </row>
    <row r="22" spans="1:20" x14ac:dyDescent="0.25">
      <c r="A22" t="s">
        <v>1</v>
      </c>
      <c r="B22" t="s">
        <v>76</v>
      </c>
      <c r="C22" s="2">
        <v>66.75</v>
      </c>
      <c r="D22">
        <f>C22/G6*100</f>
        <v>69.350649350649348</v>
      </c>
      <c r="E22">
        <f>_xlfn.RANK.EQ(D22,D4:D42,0)</f>
        <v>32</v>
      </c>
      <c r="J22" t="s">
        <v>1</v>
      </c>
      <c r="K22" t="s">
        <v>134</v>
      </c>
      <c r="L22" s="2">
        <f>C34</f>
        <v>61.75</v>
      </c>
      <c r="M22">
        <f>L22/G6*100</f>
        <v>64.15584415584415</v>
      </c>
      <c r="N22">
        <f>_xlfn.RANK.EQ(M22,M4:M25,0)</f>
        <v>19</v>
      </c>
    </row>
    <row r="23" spans="1:20" x14ac:dyDescent="0.25">
      <c r="A23" t="s">
        <v>22</v>
      </c>
      <c r="B23" t="s">
        <v>77</v>
      </c>
      <c r="C23" s="2">
        <v>83.5</v>
      </c>
      <c r="D23">
        <f>C23/G6*100</f>
        <v>86.753246753246742</v>
      </c>
      <c r="E23">
        <f>_xlfn.RANK.EQ(D23,D4:D42,0)</f>
        <v>7</v>
      </c>
      <c r="J23" t="s">
        <v>22</v>
      </c>
      <c r="K23" t="s">
        <v>89</v>
      </c>
      <c r="L23" s="2">
        <f>C36</f>
        <v>82.25</v>
      </c>
      <c r="M23">
        <f>L23/G6*100</f>
        <v>85.454545454545453</v>
      </c>
      <c r="N23">
        <f>_xlfn.RANK.EQ(M23,M4:M25,0)</f>
        <v>5</v>
      </c>
    </row>
    <row r="24" spans="1:20" x14ac:dyDescent="0.25">
      <c r="A24" t="s">
        <v>22</v>
      </c>
      <c r="B24" t="s">
        <v>78</v>
      </c>
      <c r="C24" s="2">
        <v>82.75</v>
      </c>
      <c r="D24">
        <f>C24/G6*100</f>
        <v>85.974025974025963</v>
      </c>
      <c r="E24">
        <f>_xlfn.RANK.EQ(D24,D4:D42,0)</f>
        <v>10</v>
      </c>
      <c r="L24" s="2">
        <f>C37</f>
        <v>0</v>
      </c>
      <c r="M24">
        <f>L24/G6*100</f>
        <v>0</v>
      </c>
      <c r="N24">
        <f>_xlfn.RANK.EQ(M24,M4:M25,0)</f>
        <v>21</v>
      </c>
    </row>
    <row r="25" spans="1:20" x14ac:dyDescent="0.25">
      <c r="A25" t="s">
        <v>29</v>
      </c>
      <c r="B25" t="s">
        <v>79</v>
      </c>
      <c r="C25" s="2">
        <v>92</v>
      </c>
      <c r="D25">
        <f>C25/G6*100</f>
        <v>95.584415584415581</v>
      </c>
      <c r="E25">
        <f>_xlfn.RANK.EQ(D25,D4:D42,0)</f>
        <v>3</v>
      </c>
      <c r="J25" t="s">
        <v>35</v>
      </c>
      <c r="K25" t="s">
        <v>90</v>
      </c>
      <c r="L25" s="2">
        <f>C38</f>
        <v>67</v>
      </c>
      <c r="M25">
        <f>L25/G6*100</f>
        <v>69.610389610389618</v>
      </c>
      <c r="N25">
        <f>_xlfn.RANK.EQ(M25,M4:M25,0)</f>
        <v>16</v>
      </c>
    </row>
    <row r="26" spans="1:20" x14ac:dyDescent="0.25">
      <c r="A26" t="s">
        <v>35</v>
      </c>
      <c r="B26" t="s">
        <v>80</v>
      </c>
      <c r="C26" s="2">
        <v>77.75</v>
      </c>
      <c r="D26">
        <f>C26/G6*100</f>
        <v>80.779220779220779</v>
      </c>
      <c r="E26">
        <f>_xlfn.RANK.EQ(D26,D4:D42,0)</f>
        <v>16</v>
      </c>
      <c r="L26" s="2"/>
    </row>
    <row r="27" spans="1:20" x14ac:dyDescent="0.25">
      <c r="A27" t="s">
        <v>35</v>
      </c>
      <c r="B27" t="s">
        <v>81</v>
      </c>
      <c r="C27" s="2">
        <v>73</v>
      </c>
      <c r="D27">
        <f>C27/G6*100</f>
        <v>75.84415584415585</v>
      </c>
      <c r="E27">
        <f>_xlfn.RANK.EQ(D27,D4:D42,0)</f>
        <v>22</v>
      </c>
      <c r="L27" s="2"/>
    </row>
    <row r="28" spans="1:20" x14ac:dyDescent="0.25">
      <c r="A28" t="s">
        <v>35</v>
      </c>
      <c r="B28" t="s">
        <v>82</v>
      </c>
      <c r="C28" s="2">
        <v>74</v>
      </c>
      <c r="D28">
        <f>C28/G6*100</f>
        <v>76.883116883116884</v>
      </c>
      <c r="E28">
        <f>_xlfn.RANK.EQ(D28,D4:D42,0)</f>
        <v>20</v>
      </c>
      <c r="L28" s="2"/>
    </row>
    <row r="29" spans="1:20" x14ac:dyDescent="0.25">
      <c r="A29" t="s">
        <v>22</v>
      </c>
      <c r="B29" t="s">
        <v>83</v>
      </c>
      <c r="C29" s="2">
        <v>81</v>
      </c>
      <c r="D29">
        <f>C29/G6*100</f>
        <v>84.15584415584415</v>
      </c>
      <c r="E29">
        <f>_xlfn.RANK.EQ(D29,D4:D42,0)</f>
        <v>13</v>
      </c>
      <c r="L29" s="2"/>
    </row>
    <row r="30" spans="1:20" x14ac:dyDescent="0.25">
      <c r="A30" t="s">
        <v>35</v>
      </c>
      <c r="B30" t="s">
        <v>84</v>
      </c>
      <c r="C30" s="2">
        <v>71</v>
      </c>
      <c r="D30">
        <f>C30/G6*100</f>
        <v>73.766233766233768</v>
      </c>
      <c r="E30">
        <f>_xlfn.RANK.EQ(D30,D4:D42,0)</f>
        <v>27</v>
      </c>
    </row>
    <row r="31" spans="1:20" x14ac:dyDescent="0.25">
      <c r="A31" t="s">
        <v>1</v>
      </c>
      <c r="B31" t="s">
        <v>85</v>
      </c>
      <c r="C31" s="2">
        <v>67.25</v>
      </c>
      <c r="D31">
        <f>C31/G6*100</f>
        <v>69.870129870129873</v>
      </c>
      <c r="E31">
        <f>_xlfn.RANK.EQ(D31,D4:D42,0)</f>
        <v>30</v>
      </c>
    </row>
    <row r="32" spans="1:20" x14ac:dyDescent="0.25">
      <c r="A32" t="s">
        <v>35</v>
      </c>
      <c r="B32" t="s">
        <v>86</v>
      </c>
      <c r="C32" s="2">
        <v>71.5</v>
      </c>
      <c r="D32">
        <f>C32/G6*100</f>
        <v>74.285714285714292</v>
      </c>
      <c r="E32">
        <f>_xlfn.RANK.EQ(D32,D4:D42,0)</f>
        <v>25</v>
      </c>
    </row>
    <row r="33" spans="1:5" x14ac:dyDescent="0.25">
      <c r="A33" t="s">
        <v>1</v>
      </c>
      <c r="B33" t="s">
        <v>87</v>
      </c>
      <c r="C33" s="2">
        <v>80.25</v>
      </c>
      <c r="D33">
        <f>C33/G6*100</f>
        <v>83.376623376623371</v>
      </c>
      <c r="E33">
        <f>_xlfn.RANK.EQ(D33,D4:D42,0)</f>
        <v>15</v>
      </c>
    </row>
    <row r="34" spans="1:5" x14ac:dyDescent="0.25">
      <c r="A34" t="s">
        <v>1</v>
      </c>
      <c r="B34" t="s">
        <v>134</v>
      </c>
      <c r="C34" s="2">
        <v>61.75</v>
      </c>
      <c r="D34">
        <f>C34/G6*100</f>
        <v>64.15584415584415</v>
      </c>
      <c r="E34">
        <f>_xlfn.RANK.EQ(D34,D4:D42,0)</f>
        <v>35</v>
      </c>
    </row>
    <row r="35" spans="1:5" x14ac:dyDescent="0.25">
      <c r="A35" t="s">
        <v>1</v>
      </c>
      <c r="B35" t="s">
        <v>105</v>
      </c>
      <c r="C35" s="2">
        <v>77.5</v>
      </c>
      <c r="D35">
        <f>C35/G6*100</f>
        <v>80.519480519480524</v>
      </c>
      <c r="E35">
        <f>_xlfn.RANK.EQ(D35,D4:D42,0)</f>
        <v>17</v>
      </c>
    </row>
    <row r="36" spans="1:5" x14ac:dyDescent="0.25">
      <c r="A36" t="s">
        <v>22</v>
      </c>
      <c r="B36" t="s">
        <v>89</v>
      </c>
      <c r="C36" s="2">
        <v>82.25</v>
      </c>
      <c r="D36">
        <f>C36/G6*100</f>
        <v>85.454545454545453</v>
      </c>
      <c r="E36">
        <f>_xlfn.RANK.EQ(D36,D4:D42,0)</f>
        <v>11</v>
      </c>
    </row>
    <row r="37" spans="1:5" x14ac:dyDescent="0.25">
      <c r="C37" s="2">
        <v>0</v>
      </c>
      <c r="D37">
        <f>C37/G6*100</f>
        <v>0</v>
      </c>
      <c r="E37">
        <f>_xlfn.RANK.EQ(D37,D4:D42,0)</f>
        <v>39</v>
      </c>
    </row>
    <row r="38" spans="1:5" x14ac:dyDescent="0.25">
      <c r="A38" t="s">
        <v>35</v>
      </c>
      <c r="B38" t="s">
        <v>90</v>
      </c>
      <c r="C38" s="2">
        <v>67</v>
      </c>
      <c r="D38">
        <f>C38/G6*100</f>
        <v>69.610389610389618</v>
      </c>
      <c r="E38">
        <f>_xlfn.RANK.EQ(D38,D4:D42,0)</f>
        <v>31</v>
      </c>
    </row>
    <row r="39" spans="1:5" x14ac:dyDescent="0.25">
      <c r="A39" t="s">
        <v>35</v>
      </c>
      <c r="B39" t="s">
        <v>91</v>
      </c>
      <c r="C39" s="2">
        <v>61.75</v>
      </c>
      <c r="D39">
        <f>C39/G6*100</f>
        <v>64.15584415584415</v>
      </c>
      <c r="E39">
        <f>_xlfn.RANK.EQ(D39,D4:D42,0)</f>
        <v>35</v>
      </c>
    </row>
    <row r="40" spans="1:5" x14ac:dyDescent="0.25">
      <c r="A40" t="s">
        <v>22</v>
      </c>
      <c r="B40" t="s">
        <v>92</v>
      </c>
      <c r="C40" s="2">
        <v>73.5</v>
      </c>
      <c r="D40">
        <f>C40/G6*100</f>
        <v>76.363636363636374</v>
      </c>
      <c r="E40">
        <f>_xlfn.RANK.EQ(D40,D4:D42,0)</f>
        <v>21</v>
      </c>
    </row>
    <row r="41" spans="1:5" x14ac:dyDescent="0.25">
      <c r="A41" t="s">
        <v>35</v>
      </c>
      <c r="B41" t="s">
        <v>93</v>
      </c>
      <c r="C41" s="2">
        <v>77.5</v>
      </c>
      <c r="D41">
        <f>C41/G6*100</f>
        <v>80.519480519480524</v>
      </c>
      <c r="E41">
        <f>_xlfn.RANK.EQ(D41,D4:D42,0)</f>
        <v>17</v>
      </c>
    </row>
    <row r="42" spans="1:5" x14ac:dyDescent="0.25">
      <c r="A42" t="s">
        <v>1</v>
      </c>
      <c r="B42" t="s">
        <v>94</v>
      </c>
      <c r="C42" s="2">
        <v>83</v>
      </c>
      <c r="D42">
        <f>C42/G6*100</f>
        <v>86.233766233766232</v>
      </c>
      <c r="E42">
        <f>_xlfn.RANK.EQ(D42,D4:D42,0)</f>
        <v>9</v>
      </c>
    </row>
  </sheetData>
  <sortState xmlns:xlrd2="http://schemas.microsoft.com/office/spreadsheetml/2017/richdata2" ref="A4:E42">
    <sortCondition ref="B4:B42"/>
  </sortState>
  <mergeCells count="4">
    <mergeCell ref="A1:XFD1"/>
    <mergeCell ref="A2:XFD2"/>
    <mergeCell ref="G5:H5"/>
    <mergeCell ref="G6:H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workbookViewId="0">
      <selection activeCell="J33" sqref="J33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140625" customWidth="1"/>
  </cols>
  <sheetData>
    <row r="1" spans="1:9" s="73" customFormat="1" ht="27" customHeight="1" x14ac:dyDescent="0.25">
      <c r="A1" s="72" t="s">
        <v>0</v>
      </c>
    </row>
    <row r="2" spans="1:9" s="73" customFormat="1" ht="15.75" thickBot="1" x14ac:dyDescent="0.3">
      <c r="A2" s="74" t="s">
        <v>106</v>
      </c>
    </row>
    <row r="3" spans="1:9" s="1" customFormat="1" ht="26.25" customHeight="1" x14ac:dyDescent="0.25">
      <c r="A3" s="3" t="s">
        <v>2</v>
      </c>
      <c r="B3" s="4" t="s">
        <v>3</v>
      </c>
      <c r="C3" s="5" t="s">
        <v>98</v>
      </c>
      <c r="D3" s="5" t="s">
        <v>99</v>
      </c>
      <c r="E3" s="26" t="s">
        <v>100</v>
      </c>
      <c r="F3" s="58" t="s">
        <v>133</v>
      </c>
    </row>
    <row r="4" spans="1:9" ht="15.75" thickBot="1" x14ac:dyDescent="0.3">
      <c r="A4" t="s">
        <v>1</v>
      </c>
      <c r="B4" t="s">
        <v>12</v>
      </c>
      <c r="C4" s="2">
        <v>38</v>
      </c>
      <c r="D4">
        <f>C4/H6*100</f>
        <v>76</v>
      </c>
      <c r="E4">
        <f>_xlfn.RANK.EQ(D4,D4:D20,0)</f>
        <v>8</v>
      </c>
    </row>
    <row r="5" spans="1:9" x14ac:dyDescent="0.25">
      <c r="A5" t="s">
        <v>1</v>
      </c>
      <c r="B5" t="s">
        <v>19</v>
      </c>
      <c r="C5" s="2">
        <v>0</v>
      </c>
      <c r="D5">
        <f>C5/H6*100</f>
        <v>0</v>
      </c>
      <c r="E5">
        <f>_xlfn.RANK.EQ(D5,D4:D20,0)</f>
        <v>17</v>
      </c>
      <c r="G5" s="60" t="s">
        <v>136</v>
      </c>
      <c r="H5" s="79" t="s">
        <v>101</v>
      </c>
      <c r="I5" s="80"/>
    </row>
    <row r="6" spans="1:9" ht="15.75" thickBot="1" x14ac:dyDescent="0.3">
      <c r="A6" t="s">
        <v>1</v>
      </c>
      <c r="B6" t="s">
        <v>20</v>
      </c>
      <c r="C6" s="2">
        <v>46</v>
      </c>
      <c r="D6">
        <f>C6/H6*100</f>
        <v>92</v>
      </c>
      <c r="E6">
        <f>_xlfn.RANK.EQ(D6,D4:D20,0)</f>
        <v>3</v>
      </c>
      <c r="F6">
        <v>3</v>
      </c>
      <c r="H6" s="77">
        <v>50</v>
      </c>
      <c r="I6" s="78"/>
    </row>
    <row r="7" spans="1:9" x14ac:dyDescent="0.25">
      <c r="A7" t="s">
        <v>22</v>
      </c>
      <c r="B7" t="s">
        <v>23</v>
      </c>
      <c r="C7" s="2">
        <v>31</v>
      </c>
      <c r="D7">
        <f>C7/H6*100</f>
        <v>62</v>
      </c>
      <c r="E7">
        <f>_xlfn.RANK.EQ(D7,D4:D20,0)</f>
        <v>11</v>
      </c>
      <c r="H7" s="28"/>
      <c r="I7" s="28"/>
    </row>
    <row r="8" spans="1:9" x14ac:dyDescent="0.25">
      <c r="A8" t="s">
        <v>24</v>
      </c>
      <c r="B8" t="s">
        <v>25</v>
      </c>
      <c r="C8" s="2">
        <v>50</v>
      </c>
      <c r="D8">
        <f>C8/H6*100</f>
        <v>100</v>
      </c>
      <c r="E8">
        <f>_xlfn.RANK.EQ(D8,D4:D20,0)</f>
        <v>1</v>
      </c>
      <c r="F8">
        <v>1</v>
      </c>
      <c r="H8" s="29"/>
      <c r="I8" s="29"/>
    </row>
    <row r="9" spans="1:9" x14ac:dyDescent="0.25">
      <c r="A9" t="s">
        <v>1</v>
      </c>
      <c r="B9" t="s">
        <v>26</v>
      </c>
      <c r="C9" s="2">
        <v>42</v>
      </c>
      <c r="D9">
        <f>C9/H6*100</f>
        <v>84</v>
      </c>
      <c r="E9">
        <f>_xlfn.RANK.EQ(D9,D4:D20,0)</f>
        <v>7</v>
      </c>
      <c r="H9" s="29"/>
      <c r="I9" s="29"/>
    </row>
    <row r="10" spans="1:9" x14ac:dyDescent="0.25">
      <c r="A10" t="s">
        <v>1</v>
      </c>
      <c r="B10" t="s">
        <v>27</v>
      </c>
      <c r="C10" s="2">
        <v>22</v>
      </c>
      <c r="D10">
        <f>C10/H6*100</f>
        <v>44</v>
      </c>
      <c r="E10">
        <f>_xlfn.RANK.EQ(D10,D4:D20,0)</f>
        <v>16</v>
      </c>
      <c r="H10" s="29"/>
      <c r="I10" s="29"/>
    </row>
    <row r="11" spans="1:9" x14ac:dyDescent="0.25">
      <c r="A11" t="s">
        <v>1</v>
      </c>
      <c r="B11" t="s">
        <v>28</v>
      </c>
      <c r="C11" s="2">
        <v>37</v>
      </c>
      <c r="D11">
        <f>C11/H6*100</f>
        <v>74</v>
      </c>
      <c r="E11">
        <f>_xlfn.RANK.EQ(D11,D4:D20,0)</f>
        <v>9</v>
      </c>
      <c r="H11" s="29"/>
      <c r="I11" s="29"/>
    </row>
    <row r="12" spans="1:9" x14ac:dyDescent="0.25">
      <c r="A12" t="s">
        <v>29</v>
      </c>
      <c r="B12" t="s">
        <v>30</v>
      </c>
      <c r="C12" s="2">
        <v>46</v>
      </c>
      <c r="D12">
        <f>C12/H6*100</f>
        <v>92</v>
      </c>
      <c r="E12">
        <f>_xlfn.RANK.EQ(D12,D4:D20,0)</f>
        <v>3</v>
      </c>
      <c r="F12">
        <v>4</v>
      </c>
      <c r="H12" s="29"/>
      <c r="I12" s="29"/>
    </row>
    <row r="13" spans="1:9" x14ac:dyDescent="0.25">
      <c r="A13" t="s">
        <v>24</v>
      </c>
      <c r="B13" t="s">
        <v>31</v>
      </c>
      <c r="C13" s="2">
        <v>48</v>
      </c>
      <c r="D13">
        <f>C13/H6*100</f>
        <v>96</v>
      </c>
      <c r="E13">
        <f>_xlfn.RANK.EQ(D13,D4:D20,0)</f>
        <v>2</v>
      </c>
      <c r="F13">
        <v>2</v>
      </c>
    </row>
    <row r="14" spans="1:9" x14ac:dyDescent="0.25">
      <c r="A14" t="s">
        <v>35</v>
      </c>
      <c r="B14" t="s">
        <v>36</v>
      </c>
      <c r="C14" s="2">
        <v>44</v>
      </c>
      <c r="D14">
        <f>C14/H6*100</f>
        <v>88</v>
      </c>
      <c r="E14">
        <f>_xlfn.RANK.EQ(D14,D4:D20,0)</f>
        <v>5</v>
      </c>
      <c r="F14">
        <v>6</v>
      </c>
    </row>
    <row r="15" spans="1:9" x14ac:dyDescent="0.25">
      <c r="A15" t="s">
        <v>22</v>
      </c>
      <c r="B15" t="s">
        <v>132</v>
      </c>
      <c r="C15" s="2">
        <v>23</v>
      </c>
      <c r="D15">
        <f>C15/H6*100</f>
        <v>46</v>
      </c>
      <c r="E15">
        <f>_xlfn.RANK.EQ(D15,D4:D20,0)</f>
        <v>15</v>
      </c>
    </row>
    <row r="16" spans="1:9" x14ac:dyDescent="0.25">
      <c r="A16" t="s">
        <v>1</v>
      </c>
      <c r="B16" t="s">
        <v>32</v>
      </c>
      <c r="C16" s="2">
        <v>34</v>
      </c>
      <c r="D16">
        <f>C16/H6*100</f>
        <v>68</v>
      </c>
      <c r="E16">
        <f>_xlfn.RANK.EQ(D16,D4:D20,0)</f>
        <v>10</v>
      </c>
    </row>
    <row r="17" spans="1:6" x14ac:dyDescent="0.25">
      <c r="A17" t="s">
        <v>1</v>
      </c>
      <c r="B17" t="s">
        <v>33</v>
      </c>
      <c r="C17" s="2">
        <v>24</v>
      </c>
      <c r="D17">
        <f>C17/H6*100</f>
        <v>48</v>
      </c>
      <c r="E17">
        <f>_xlfn.RANK.EQ(D17,D4:D20,0)</f>
        <v>13</v>
      </c>
    </row>
    <row r="18" spans="1:6" x14ac:dyDescent="0.25">
      <c r="A18" t="s">
        <v>1</v>
      </c>
      <c r="B18" t="s">
        <v>130</v>
      </c>
      <c r="C18" s="2">
        <v>44</v>
      </c>
      <c r="D18">
        <f>C18/H6*100</f>
        <v>88</v>
      </c>
      <c r="E18">
        <f>_xlfn.RANK.EQ(D18,D4:D20,0)</f>
        <v>5</v>
      </c>
      <c r="F18">
        <v>5</v>
      </c>
    </row>
    <row r="19" spans="1:6" x14ac:dyDescent="0.25">
      <c r="A19" t="s">
        <v>22</v>
      </c>
      <c r="B19" t="s">
        <v>34</v>
      </c>
      <c r="C19" s="2">
        <v>30</v>
      </c>
      <c r="D19">
        <f>C19/H6*100</f>
        <v>60</v>
      </c>
      <c r="E19">
        <f>_xlfn.RANK.EQ(D19,D4:D20,0)</f>
        <v>12</v>
      </c>
    </row>
    <row r="20" spans="1:6" x14ac:dyDescent="0.25">
      <c r="A20" t="s">
        <v>1</v>
      </c>
      <c r="B20" t="s">
        <v>37</v>
      </c>
      <c r="C20" s="2">
        <v>24</v>
      </c>
      <c r="D20">
        <f>C20/H6*100</f>
        <v>48</v>
      </c>
      <c r="E20">
        <f>_xlfn.RANK.EQ(D20,D4:D20,0)</f>
        <v>13</v>
      </c>
    </row>
  </sheetData>
  <mergeCells count="4">
    <mergeCell ref="A1:XFD1"/>
    <mergeCell ref="A2:XFD2"/>
    <mergeCell ref="H5:I5"/>
    <mergeCell ref="H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3"/>
  <sheetViews>
    <sheetView topLeftCell="A3" workbookViewId="0">
      <selection activeCell="C29" sqref="C29"/>
    </sheetView>
  </sheetViews>
  <sheetFormatPr defaultRowHeight="15" x14ac:dyDescent="0.25"/>
  <cols>
    <col min="2" max="2" width="18.28515625" customWidth="1"/>
    <col min="3" max="3" width="9.140625" style="2"/>
    <col min="4" max="4" width="22.5703125" customWidth="1"/>
    <col min="6" max="6" width="18.28515625" customWidth="1"/>
  </cols>
  <sheetData>
    <row r="1" spans="1:9" s="73" customFormat="1" ht="27" customHeight="1" x14ac:dyDescent="0.25">
      <c r="A1" s="72" t="s">
        <v>0</v>
      </c>
    </row>
    <row r="2" spans="1:9" s="73" customFormat="1" ht="15.75" thickBot="1" x14ac:dyDescent="0.3">
      <c r="A2" s="74" t="s">
        <v>107</v>
      </c>
    </row>
    <row r="3" spans="1:9" s="1" customFormat="1" ht="26.25" customHeight="1" x14ac:dyDescent="0.25">
      <c r="A3" s="3" t="s">
        <v>2</v>
      </c>
      <c r="B3" s="4" t="s">
        <v>3</v>
      </c>
      <c r="C3" s="5" t="s">
        <v>98</v>
      </c>
      <c r="D3" s="5" t="s">
        <v>99</v>
      </c>
      <c r="E3" s="26" t="s">
        <v>100</v>
      </c>
      <c r="F3" s="58" t="s">
        <v>133</v>
      </c>
    </row>
    <row r="4" spans="1:9" ht="15.75" thickBot="1" x14ac:dyDescent="0.3">
      <c r="A4" t="s">
        <v>22</v>
      </c>
      <c r="B4" t="s">
        <v>103</v>
      </c>
      <c r="C4" s="2">
        <v>34.619999999999997</v>
      </c>
      <c r="D4">
        <f>C4/H6*100</f>
        <v>75.016251354279518</v>
      </c>
      <c r="E4">
        <f>_xlfn.RANK.EQ(D4,D4:D23,0)</f>
        <v>8</v>
      </c>
    </row>
    <row r="5" spans="1:9" x14ac:dyDescent="0.25">
      <c r="A5" t="s">
        <v>22</v>
      </c>
      <c r="B5" t="s">
        <v>131</v>
      </c>
      <c r="C5" s="2">
        <v>21.54</v>
      </c>
      <c r="D5">
        <f>C5/H6*100</f>
        <v>46.673889490790899</v>
      </c>
      <c r="E5">
        <f>_xlfn.RANK.EQ(D5,D4:D23,0)</f>
        <v>15</v>
      </c>
      <c r="H5" s="79" t="s">
        <v>101</v>
      </c>
      <c r="I5" s="80"/>
    </row>
    <row r="6" spans="1:9" ht="15.75" thickBot="1" x14ac:dyDescent="0.3">
      <c r="A6" t="s">
        <v>24</v>
      </c>
      <c r="B6" t="s">
        <v>40</v>
      </c>
      <c r="C6" s="2">
        <v>42.31</v>
      </c>
      <c r="D6">
        <f>C6/H6*100</f>
        <v>91.679306608884076</v>
      </c>
      <c r="E6">
        <f>_xlfn.RANK.EQ(D6,D4:D23,0)</f>
        <v>5</v>
      </c>
      <c r="F6">
        <v>5</v>
      </c>
      <c r="H6" s="77">
        <v>46.15</v>
      </c>
      <c r="I6" s="78"/>
    </row>
    <row r="7" spans="1:9" x14ac:dyDescent="0.25">
      <c r="A7" t="s">
        <v>1</v>
      </c>
      <c r="B7" t="s">
        <v>42</v>
      </c>
      <c r="C7" s="2">
        <v>43.08</v>
      </c>
      <c r="D7">
        <f>C7/H6*100</f>
        <v>93.347778981581797</v>
      </c>
      <c r="E7">
        <f>_xlfn.RANK.EQ(D7,D4:D23,0)</f>
        <v>3</v>
      </c>
      <c r="F7">
        <v>4</v>
      </c>
      <c r="H7" s="28"/>
      <c r="I7" s="28"/>
    </row>
    <row r="8" spans="1:9" x14ac:dyDescent="0.25">
      <c r="A8" t="s">
        <v>66</v>
      </c>
      <c r="B8" t="s">
        <v>73</v>
      </c>
      <c r="C8" s="2">
        <v>25.38</v>
      </c>
      <c r="D8">
        <f>C8/H6*100</f>
        <v>54.99458288190683</v>
      </c>
      <c r="E8">
        <f>_xlfn.RANK.EQ(D8,D4:D23,0)</f>
        <v>14</v>
      </c>
      <c r="H8" s="57"/>
      <c r="I8" s="57"/>
    </row>
    <row r="9" spans="1:9" x14ac:dyDescent="0.25">
      <c r="A9" t="s">
        <v>1</v>
      </c>
      <c r="B9" t="s">
        <v>43</v>
      </c>
      <c r="C9" s="2">
        <v>29.23</v>
      </c>
      <c r="D9">
        <f>C9/H6*100</f>
        <v>63.336944745395449</v>
      </c>
      <c r="E9">
        <f>_xlfn.RANK.EQ(D9,D4:D23,0)</f>
        <v>12</v>
      </c>
      <c r="H9" s="29"/>
      <c r="I9" s="29"/>
    </row>
    <row r="10" spans="1:9" x14ac:dyDescent="0.25">
      <c r="A10" t="s">
        <v>22</v>
      </c>
      <c r="B10" t="s">
        <v>44</v>
      </c>
      <c r="C10" s="2">
        <v>33.85</v>
      </c>
      <c r="D10">
        <f>C10/H6*100</f>
        <v>73.347778981581797</v>
      </c>
      <c r="E10">
        <f>_xlfn.RANK.EQ(D10,D4:D23,0)</f>
        <v>9</v>
      </c>
      <c r="H10" s="29"/>
      <c r="I10" s="29"/>
    </row>
    <row r="11" spans="1:9" x14ac:dyDescent="0.25">
      <c r="A11" t="s">
        <v>24</v>
      </c>
      <c r="B11" t="s">
        <v>45</v>
      </c>
      <c r="C11" s="2">
        <v>44.62</v>
      </c>
      <c r="D11">
        <f>C11/H6*100</f>
        <v>96.684723726977253</v>
      </c>
      <c r="E11">
        <f>_xlfn.RANK.EQ(D11,D4:D23,0)</f>
        <v>2</v>
      </c>
      <c r="F11">
        <v>2</v>
      </c>
      <c r="H11" s="29"/>
      <c r="I11" s="29"/>
    </row>
    <row r="12" spans="1:9" x14ac:dyDescent="0.25">
      <c r="A12" t="s">
        <v>35</v>
      </c>
      <c r="B12" t="s">
        <v>46</v>
      </c>
      <c r="C12" s="2">
        <v>29.23</v>
      </c>
      <c r="D12">
        <f>C12/H6*100</f>
        <v>63.336944745395449</v>
      </c>
      <c r="E12">
        <f>_xlfn.RANK.EQ(D12,D4:D23,0)</f>
        <v>12</v>
      </c>
      <c r="H12" s="29"/>
      <c r="I12" s="29"/>
    </row>
    <row r="13" spans="1:9" x14ac:dyDescent="0.25">
      <c r="A13" t="s">
        <v>35</v>
      </c>
      <c r="B13" t="s">
        <v>47</v>
      </c>
      <c r="C13" s="2">
        <v>21.54</v>
      </c>
      <c r="D13">
        <f>C13/H6*100</f>
        <v>46.673889490790899</v>
      </c>
      <c r="E13">
        <f>_xlfn.RANK.EQ(D13,D4:D23,0)</f>
        <v>15</v>
      </c>
      <c r="H13" s="29"/>
      <c r="I13" s="29"/>
    </row>
    <row r="14" spans="1:9" x14ac:dyDescent="0.25">
      <c r="A14" t="s">
        <v>22</v>
      </c>
      <c r="B14" t="s">
        <v>48</v>
      </c>
      <c r="C14" s="2">
        <v>43.08</v>
      </c>
      <c r="D14">
        <f>C14/H6*100</f>
        <v>93.347778981581797</v>
      </c>
      <c r="E14">
        <f>_xlfn.RANK.EQ(D14,D4:D23,0)</f>
        <v>3</v>
      </c>
      <c r="F14">
        <v>3</v>
      </c>
    </row>
    <row r="15" spans="1:9" x14ac:dyDescent="0.25">
      <c r="A15" t="s">
        <v>1</v>
      </c>
      <c r="B15" t="s">
        <v>49</v>
      </c>
      <c r="C15" s="2">
        <v>40.770000000000003</v>
      </c>
      <c r="D15">
        <f>C15/H6*100</f>
        <v>88.342361863488634</v>
      </c>
      <c r="E15">
        <f>_xlfn.RANK.EQ(D15,D4:D23,0)</f>
        <v>6</v>
      </c>
      <c r="F15">
        <v>6</v>
      </c>
    </row>
    <row r="16" spans="1:9" x14ac:dyDescent="0.25">
      <c r="A16" t="s">
        <v>1</v>
      </c>
      <c r="B16" t="s">
        <v>50</v>
      </c>
      <c r="C16" s="2">
        <v>46.15</v>
      </c>
      <c r="D16">
        <f>C16/H6*100</f>
        <v>100</v>
      </c>
      <c r="E16">
        <f>_xlfn.RANK.EQ(D16,D4:D23,0)</f>
        <v>1</v>
      </c>
      <c r="F16">
        <v>1</v>
      </c>
    </row>
    <row r="17" spans="1:7" x14ac:dyDescent="0.25">
      <c r="A17" t="s">
        <v>24</v>
      </c>
      <c r="B17" t="s">
        <v>51</v>
      </c>
      <c r="C17" s="2">
        <v>32.31</v>
      </c>
      <c r="D17">
        <f>C17/H6*100</f>
        <v>70.010834236186355</v>
      </c>
      <c r="E17">
        <f>_xlfn.RANK.EQ(D17,D4:D23,0)</f>
        <v>11</v>
      </c>
    </row>
    <row r="18" spans="1:7" x14ac:dyDescent="0.25">
      <c r="A18" t="s">
        <v>35</v>
      </c>
      <c r="B18" t="s">
        <v>52</v>
      </c>
      <c r="C18" s="2">
        <v>20</v>
      </c>
      <c r="D18">
        <f>C18/H6*100</f>
        <v>43.336944745395449</v>
      </c>
      <c r="E18">
        <f>_xlfn.RANK.EQ(D18,D4:D23,0)</f>
        <v>17</v>
      </c>
    </row>
    <row r="19" spans="1:7" x14ac:dyDescent="0.25">
      <c r="C19" s="2">
        <v>0</v>
      </c>
      <c r="D19">
        <f>C19/H6*100</f>
        <v>0</v>
      </c>
      <c r="E19">
        <f>_xlfn.RANK.EQ(D19,D4:D23,0)</f>
        <v>18</v>
      </c>
      <c r="G19" s="81"/>
    </row>
    <row r="20" spans="1:7" x14ac:dyDescent="0.25">
      <c r="C20" s="2">
        <v>0</v>
      </c>
      <c r="D20">
        <f>C20/H6*100</f>
        <v>0</v>
      </c>
      <c r="E20">
        <f>_xlfn.RANK.EQ(D20,D4:D23,0)</f>
        <v>18</v>
      </c>
      <c r="G20" s="81"/>
    </row>
    <row r="21" spans="1:7" x14ac:dyDescent="0.25">
      <c r="A21" t="s">
        <v>22</v>
      </c>
      <c r="B21" t="s">
        <v>53</v>
      </c>
      <c r="C21" s="2">
        <v>33.85</v>
      </c>
      <c r="D21">
        <f>C21/H6*100</f>
        <v>73.347778981581797</v>
      </c>
      <c r="E21">
        <f>_xlfn.RANK.EQ(D21,D4:D23,0)</f>
        <v>9</v>
      </c>
    </row>
    <row r="22" spans="1:7" x14ac:dyDescent="0.25">
      <c r="A22" t="s">
        <v>22</v>
      </c>
      <c r="B22" t="s">
        <v>54</v>
      </c>
      <c r="C22" s="2">
        <v>0</v>
      </c>
      <c r="D22">
        <f>C22/H6*100</f>
        <v>0</v>
      </c>
      <c r="E22">
        <f>_xlfn.RANK.EQ(D22,D4:D23,0)</f>
        <v>18</v>
      </c>
      <c r="G22" s="60" t="s">
        <v>136</v>
      </c>
    </row>
    <row r="23" spans="1:7" x14ac:dyDescent="0.25">
      <c r="A23" t="s">
        <v>1</v>
      </c>
      <c r="B23" t="s">
        <v>55</v>
      </c>
      <c r="C23" s="2">
        <v>40</v>
      </c>
      <c r="D23">
        <f>C23/H6*100</f>
        <v>86.673889490790899</v>
      </c>
      <c r="E23">
        <f>_xlfn.RANK.EQ(D23,D4:D23,0)</f>
        <v>7</v>
      </c>
    </row>
  </sheetData>
  <mergeCells count="4">
    <mergeCell ref="A1:XFD1"/>
    <mergeCell ref="A2:XFD2"/>
    <mergeCell ref="H5:I5"/>
    <mergeCell ref="H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Junior Division Shoot</vt:lpstr>
      <vt:lpstr>Intermediate Division Shoot</vt:lpstr>
      <vt:lpstr>Sr Rimfire Division Shoot </vt:lpstr>
      <vt:lpstr>Sr Central Fire Division Shoot</vt:lpstr>
      <vt:lpstr>Junior Interview</vt:lpstr>
      <vt:lpstr>Intermediate Interview</vt:lpstr>
      <vt:lpstr>Senior Interview</vt:lpstr>
      <vt:lpstr>Junior Test</vt:lpstr>
      <vt:lpstr>Intermediate Test</vt:lpstr>
      <vt:lpstr>Senior Test</vt:lpstr>
      <vt:lpstr>Junior Overall</vt:lpstr>
      <vt:lpstr>Intermediate Overall</vt:lpstr>
      <vt:lpstr>Sr Rimfire Overall</vt:lpstr>
      <vt:lpstr>Sr Central Fire Overall</vt:lpstr>
      <vt:lpstr>State Overall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Schafer, Catherine</dc:creator>
  <cp:lastModifiedBy>Kesner, Todd</cp:lastModifiedBy>
  <dcterms:created xsi:type="dcterms:W3CDTF">2018-06-20T15:35:24Z</dcterms:created>
  <dcterms:modified xsi:type="dcterms:W3CDTF">2020-03-05T16:53:27Z</dcterms:modified>
</cp:coreProperties>
</file>