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oddk\Documents\Todd Documents\Western Heritage\"/>
    </mc:Choice>
  </mc:AlternateContent>
  <xr:revisionPtr revIDLastSave="0" documentId="8_{A3859A72-AF2D-401B-95A5-448E9147FD33}" xr6:coauthVersionLast="47" xr6:coauthVersionMax="47" xr10:uidLastSave="{00000000-0000-0000-0000-000000000000}"/>
  <bookViews>
    <workbookView xWindow="-120" yWindow="-120" windowWidth="29040" windowHeight="15720" firstSheet="9" activeTab="14" xr2:uid="{00000000-000D-0000-FFFF-FFFF00000000}"/>
  </bookViews>
  <sheets>
    <sheet name="Junior Division Shoot" sheetId="2" r:id="rId1"/>
    <sheet name="Intermediate Division Shoot" sheetId="1" r:id="rId2"/>
    <sheet name="Sr Rimfire Division Shoot " sheetId="3" r:id="rId3"/>
    <sheet name="Sr Central Fire Division Shoot" sheetId="4" r:id="rId4"/>
    <sheet name="Junior Interview" sheetId="6" r:id="rId5"/>
    <sheet name="Intermediate Interview" sheetId="7" r:id="rId6"/>
    <sheet name="Senior Interview" sheetId="8" r:id="rId7"/>
    <sheet name="Junior Test" sheetId="10" r:id="rId8"/>
    <sheet name="Intermediate Test" sheetId="11" r:id="rId9"/>
    <sheet name="Senior Test" sheetId="12" r:id="rId10"/>
    <sheet name="Junior Overall" sheetId="15" r:id="rId11"/>
    <sheet name="Intermediate Overall" sheetId="16" r:id="rId12"/>
    <sheet name="Sr Rimfire Overall" sheetId="17" r:id="rId13"/>
    <sheet name="Sr Central Fire Overall" sheetId="18" r:id="rId14"/>
    <sheet name="State Overall" sheetId="1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8" l="1"/>
  <c r="N12" i="8"/>
  <c r="N11" i="8"/>
  <c r="N10" i="8"/>
  <c r="N9" i="8"/>
  <c r="N8" i="8"/>
  <c r="N7" i="8"/>
  <c r="N6" i="8"/>
  <c r="N5" i="8"/>
  <c r="N4" i="8"/>
  <c r="M5" i="6"/>
  <c r="M6" i="6"/>
  <c r="M4" i="6"/>
  <c r="M8" i="7"/>
  <c r="M7" i="7"/>
  <c r="M6" i="7"/>
  <c r="M5" i="7"/>
  <c r="M4" i="7"/>
  <c r="E8" i="19"/>
  <c r="E7" i="19"/>
  <c r="D8" i="19"/>
  <c r="D7" i="19"/>
  <c r="D6" i="19"/>
  <c r="D5" i="19"/>
  <c r="D4" i="19"/>
  <c r="C8" i="19"/>
  <c r="C7" i="19"/>
  <c r="C6" i="19"/>
  <c r="C5" i="19"/>
  <c r="B8" i="19"/>
  <c r="B7" i="19"/>
  <c r="B6" i="19"/>
  <c r="E10" i="18" l="1"/>
  <c r="E9" i="18"/>
  <c r="E8" i="18"/>
  <c r="E7" i="18"/>
  <c r="E6" i="18"/>
  <c r="E5" i="18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D10" i="17"/>
  <c r="D4" i="17"/>
  <c r="M12" i="8"/>
  <c r="D16" i="17" s="1"/>
  <c r="M11" i="8"/>
  <c r="D9" i="18" s="1"/>
  <c r="M10" i="8"/>
  <c r="D14" i="17" s="1"/>
  <c r="M9" i="8"/>
  <c r="D13" i="17" s="1"/>
  <c r="M8" i="8"/>
  <c r="M7" i="8"/>
  <c r="D9" i="17" s="1"/>
  <c r="M6" i="8"/>
  <c r="D6" i="18" s="1"/>
  <c r="M5" i="8"/>
  <c r="D5" i="17" s="1"/>
  <c r="M4" i="8"/>
  <c r="D4" i="8"/>
  <c r="E5" i="15"/>
  <c r="E4" i="15"/>
  <c r="E8" i="15"/>
  <c r="E9" i="15"/>
  <c r="E10" i="15"/>
  <c r="E11" i="15"/>
  <c r="E12" i="15"/>
  <c r="E6" i="15"/>
  <c r="E7" i="15"/>
  <c r="G84" i="2"/>
  <c r="J84" i="2"/>
  <c r="K84" i="2"/>
  <c r="G85" i="2"/>
  <c r="J85" i="2"/>
  <c r="G86" i="2"/>
  <c r="J86" i="2"/>
  <c r="G87" i="2"/>
  <c r="J87" i="2"/>
  <c r="G88" i="2"/>
  <c r="J88" i="2"/>
  <c r="G89" i="2"/>
  <c r="J89" i="2"/>
  <c r="G90" i="2"/>
  <c r="J90" i="2"/>
  <c r="G91" i="2"/>
  <c r="J91" i="2"/>
  <c r="G92" i="2"/>
  <c r="J92" i="2"/>
  <c r="G93" i="2"/>
  <c r="J93" i="2"/>
  <c r="G34" i="2"/>
  <c r="G52" i="2"/>
  <c r="G47" i="1"/>
  <c r="G45" i="1"/>
  <c r="G46" i="1"/>
  <c r="G61" i="2"/>
  <c r="G60" i="2"/>
  <c r="G42" i="2"/>
  <c r="G43" i="2"/>
  <c r="M84" i="2" l="1"/>
  <c r="D10" i="15"/>
  <c r="O84" i="2" l="1"/>
  <c r="C12" i="15" s="1"/>
  <c r="D16" i="16" l="1"/>
  <c r="D8" i="16"/>
  <c r="D5" i="16"/>
  <c r="D13" i="16"/>
  <c r="D9" i="16"/>
  <c r="D9" i="15"/>
  <c r="D8" i="15"/>
  <c r="D18" i="8"/>
  <c r="D19" i="17" s="1"/>
  <c r="D17" i="8"/>
  <c r="D18" i="17" s="1"/>
  <c r="D16" i="8"/>
  <c r="D10" i="18" s="1"/>
  <c r="D15" i="8"/>
  <c r="D17" i="17" s="1"/>
  <c r="D14" i="8"/>
  <c r="D15" i="17" s="1"/>
  <c r="D13" i="8"/>
  <c r="D12" i="17" s="1"/>
  <c r="D12" i="8"/>
  <c r="D8" i="18" s="1"/>
  <c r="D11" i="8"/>
  <c r="D10" i="8"/>
  <c r="D9" i="8"/>
  <c r="D7" i="18" s="1"/>
  <c r="D8" i="8"/>
  <c r="D8" i="17" s="1"/>
  <c r="D7" i="8"/>
  <c r="D7" i="17" s="1"/>
  <c r="D6" i="8"/>
  <c r="D6" i="17" s="1"/>
  <c r="D5" i="8"/>
  <c r="D5" i="18" s="1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11" i="17" l="1"/>
  <c r="D11" i="18"/>
  <c r="N7" i="7"/>
  <c r="N5" i="7"/>
  <c r="N8" i="7"/>
  <c r="N6" i="7"/>
  <c r="N4" i="7"/>
  <c r="N5" i="6"/>
  <c r="E5" i="8"/>
  <c r="E8" i="8"/>
  <c r="E11" i="8"/>
  <c r="E15" i="8"/>
  <c r="E6" i="8"/>
  <c r="E9" i="8"/>
  <c r="E12" i="8"/>
  <c r="E16" i="8"/>
  <c r="E13" i="8"/>
  <c r="E14" i="8"/>
  <c r="E17" i="8"/>
  <c r="E4" i="8"/>
  <c r="E7" i="8"/>
  <c r="E18" i="8"/>
  <c r="E10" i="8"/>
  <c r="E11" i="12"/>
  <c r="E15" i="12"/>
  <c r="E19" i="12"/>
  <c r="E23" i="12"/>
  <c r="E6" i="12"/>
  <c r="E10" i="12"/>
  <c r="E22" i="12"/>
  <c r="E26" i="12"/>
  <c r="E14" i="12"/>
  <c r="D4" i="18"/>
  <c r="E4" i="12"/>
  <c r="E8" i="12"/>
  <c r="E12" i="12"/>
  <c r="E16" i="12"/>
  <c r="E20" i="12"/>
  <c r="E24" i="12"/>
  <c r="E4" i="18"/>
  <c r="E5" i="12"/>
  <c r="E9" i="12"/>
  <c r="E13" i="12"/>
  <c r="E17" i="12"/>
  <c r="E21" i="12"/>
  <c r="E25" i="12"/>
  <c r="E18" i="12"/>
  <c r="E7" i="12"/>
  <c r="D19" i="11" l="1"/>
  <c r="D18" i="11"/>
  <c r="D17" i="11"/>
  <c r="E11" i="18" s="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11" i="10"/>
  <c r="D10" i="10"/>
  <c r="D9" i="10"/>
  <c r="D8" i="10"/>
  <c r="D7" i="10"/>
  <c r="D6" i="10"/>
  <c r="D5" i="10"/>
  <c r="D4" i="10"/>
  <c r="D12" i="7"/>
  <c r="D15" i="16" s="1"/>
  <c r="D11" i="7"/>
  <c r="D10" i="7"/>
  <c r="D14" i="16" s="1"/>
  <c r="D9" i="7"/>
  <c r="D12" i="16" s="1"/>
  <c r="D8" i="7"/>
  <c r="D11" i="16" s="1"/>
  <c r="D7" i="7"/>
  <c r="D10" i="16" s="1"/>
  <c r="D6" i="7"/>
  <c r="D7" i="16" s="1"/>
  <c r="D5" i="7"/>
  <c r="D6" i="16" s="1"/>
  <c r="D4" i="7"/>
  <c r="D4" i="16" s="1"/>
  <c r="D9" i="6"/>
  <c r="D8" i="6"/>
  <c r="D7" i="6"/>
  <c r="D6" i="6"/>
  <c r="D4" i="6"/>
  <c r="D5" i="6"/>
  <c r="G83" i="4"/>
  <c r="J83" i="4" s="1"/>
  <c r="G82" i="4"/>
  <c r="J82" i="4" s="1"/>
  <c r="G81" i="4"/>
  <c r="J81" i="4" s="1"/>
  <c r="G80" i="4"/>
  <c r="J80" i="4" s="1"/>
  <c r="G79" i="4"/>
  <c r="J79" i="4" s="1"/>
  <c r="G78" i="4"/>
  <c r="J78" i="4" s="1"/>
  <c r="G77" i="4"/>
  <c r="J77" i="4" s="1"/>
  <c r="G76" i="4"/>
  <c r="J76" i="4" s="1"/>
  <c r="G75" i="4"/>
  <c r="J75" i="4" s="1"/>
  <c r="K74" i="4"/>
  <c r="G74" i="4"/>
  <c r="J74" i="4" s="1"/>
  <c r="G73" i="4"/>
  <c r="J73" i="4" s="1"/>
  <c r="G72" i="4"/>
  <c r="J72" i="4" s="1"/>
  <c r="G71" i="4"/>
  <c r="J71" i="4" s="1"/>
  <c r="G70" i="4"/>
  <c r="J70" i="4" s="1"/>
  <c r="G69" i="4"/>
  <c r="J69" i="4" s="1"/>
  <c r="G68" i="4"/>
  <c r="J68" i="4" s="1"/>
  <c r="G67" i="4"/>
  <c r="J67" i="4" s="1"/>
  <c r="G66" i="4"/>
  <c r="J66" i="4" s="1"/>
  <c r="G65" i="4"/>
  <c r="J65" i="4" s="1"/>
  <c r="K64" i="4"/>
  <c r="G64" i="4"/>
  <c r="J64" i="4" s="1"/>
  <c r="G63" i="4"/>
  <c r="J63" i="4" s="1"/>
  <c r="G62" i="4"/>
  <c r="J62" i="4" s="1"/>
  <c r="G61" i="4"/>
  <c r="J61" i="4" s="1"/>
  <c r="G60" i="4"/>
  <c r="J60" i="4" s="1"/>
  <c r="G59" i="4"/>
  <c r="J59" i="4" s="1"/>
  <c r="G58" i="4"/>
  <c r="J58" i="4" s="1"/>
  <c r="G57" i="4"/>
  <c r="J57" i="4" s="1"/>
  <c r="G56" i="4"/>
  <c r="J56" i="4" s="1"/>
  <c r="G55" i="4"/>
  <c r="J55" i="4" s="1"/>
  <c r="K54" i="4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G47" i="4"/>
  <c r="J47" i="4" s="1"/>
  <c r="G46" i="4"/>
  <c r="J46" i="4" s="1"/>
  <c r="G45" i="4"/>
  <c r="J45" i="4" s="1"/>
  <c r="K44" i="4"/>
  <c r="G44" i="4"/>
  <c r="J44" i="4" s="1"/>
  <c r="G43" i="4"/>
  <c r="J43" i="4" s="1"/>
  <c r="G42" i="4"/>
  <c r="J42" i="4" s="1"/>
  <c r="G41" i="4"/>
  <c r="J41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K34" i="4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K24" i="4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K14" i="4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G5" i="4"/>
  <c r="J5" i="4" s="1"/>
  <c r="K4" i="4"/>
  <c r="G4" i="4"/>
  <c r="J4" i="4" s="1"/>
  <c r="D4" i="15" l="1"/>
  <c r="E4" i="6"/>
  <c r="D7" i="15"/>
  <c r="E7" i="6"/>
  <c r="D12" i="15"/>
  <c r="E9" i="6"/>
  <c r="D6" i="15"/>
  <c r="E6" i="6"/>
  <c r="D5" i="15"/>
  <c r="E5" i="6"/>
  <c r="D11" i="15"/>
  <c r="E8" i="6"/>
  <c r="F5" i="19"/>
  <c r="F6" i="19"/>
  <c r="E12" i="7"/>
  <c r="E6" i="7"/>
  <c r="E4" i="11"/>
  <c r="E7" i="11"/>
  <c r="E11" i="11"/>
  <c r="E15" i="11"/>
  <c r="E19" i="11"/>
  <c r="E8" i="11"/>
  <c r="E12" i="11"/>
  <c r="E16" i="11"/>
  <c r="E5" i="11"/>
  <c r="E9" i="11"/>
  <c r="E13" i="11"/>
  <c r="E17" i="11"/>
  <c r="E6" i="11"/>
  <c r="E10" i="11"/>
  <c r="E14" i="11"/>
  <c r="E18" i="11"/>
  <c r="E5" i="10"/>
  <c r="E9" i="10"/>
  <c r="E6" i="10"/>
  <c r="E7" i="10"/>
  <c r="E10" i="10"/>
  <c r="E4" i="10"/>
  <c r="E8" i="10"/>
  <c r="F7" i="19"/>
  <c r="F4" i="19"/>
  <c r="F8" i="19"/>
  <c r="E9" i="7"/>
  <c r="E11" i="7"/>
  <c r="E5" i="7"/>
  <c r="E7" i="7"/>
  <c r="E4" i="7"/>
  <c r="E8" i="7"/>
  <c r="E10" i="7"/>
  <c r="L4" i="4"/>
  <c r="M4" i="4"/>
  <c r="O4" i="4" s="1"/>
  <c r="C4" i="18" s="1"/>
  <c r="M14" i="4"/>
  <c r="M24" i="4"/>
  <c r="O24" i="4" s="1"/>
  <c r="M44" i="4"/>
  <c r="O44" i="4" s="1"/>
  <c r="C8" i="18" s="1"/>
  <c r="F8" i="18" s="1"/>
  <c r="L14" i="4"/>
  <c r="L24" i="4"/>
  <c r="M34" i="4"/>
  <c r="O34" i="4" s="1"/>
  <c r="L44" i="4"/>
  <c r="M54" i="4"/>
  <c r="O54" i="4" s="1"/>
  <c r="C9" i="18" s="1"/>
  <c r="L34" i="4"/>
  <c r="L54" i="4"/>
  <c r="L64" i="4"/>
  <c r="L74" i="4"/>
  <c r="M64" i="4"/>
  <c r="O64" i="4" s="1"/>
  <c r="C10" i="18" s="1"/>
  <c r="M74" i="4"/>
  <c r="O74" i="4" s="1"/>
  <c r="G163" i="3"/>
  <c r="J163" i="3" s="1"/>
  <c r="G162" i="3"/>
  <c r="J162" i="3" s="1"/>
  <c r="G161" i="3"/>
  <c r="J161" i="3" s="1"/>
  <c r="G160" i="3"/>
  <c r="J160" i="3" s="1"/>
  <c r="G159" i="3"/>
  <c r="J159" i="3" s="1"/>
  <c r="G158" i="3"/>
  <c r="J158" i="3" s="1"/>
  <c r="G157" i="3"/>
  <c r="J157" i="3" s="1"/>
  <c r="G156" i="3"/>
  <c r="J156" i="3" s="1"/>
  <c r="G155" i="3"/>
  <c r="J155" i="3" s="1"/>
  <c r="K154" i="3"/>
  <c r="G154" i="3"/>
  <c r="J154" i="3" s="1"/>
  <c r="G153" i="3"/>
  <c r="J153" i="3" s="1"/>
  <c r="G152" i="3"/>
  <c r="J152" i="3" s="1"/>
  <c r="G151" i="3"/>
  <c r="J151" i="3" s="1"/>
  <c r="G150" i="3"/>
  <c r="J150" i="3" s="1"/>
  <c r="G149" i="3"/>
  <c r="J149" i="3" s="1"/>
  <c r="G148" i="3"/>
  <c r="J148" i="3" s="1"/>
  <c r="G147" i="3"/>
  <c r="J147" i="3" s="1"/>
  <c r="G146" i="3"/>
  <c r="J146" i="3" s="1"/>
  <c r="G145" i="3"/>
  <c r="J145" i="3" s="1"/>
  <c r="K144" i="3"/>
  <c r="G144" i="3"/>
  <c r="J144" i="3" s="1"/>
  <c r="G143" i="3"/>
  <c r="J143" i="3" s="1"/>
  <c r="G142" i="3"/>
  <c r="J142" i="3" s="1"/>
  <c r="G141" i="3"/>
  <c r="J141" i="3" s="1"/>
  <c r="G140" i="3"/>
  <c r="J140" i="3" s="1"/>
  <c r="G139" i="3"/>
  <c r="J139" i="3" s="1"/>
  <c r="G138" i="3"/>
  <c r="J138" i="3" s="1"/>
  <c r="G137" i="3"/>
  <c r="J137" i="3" s="1"/>
  <c r="G136" i="3"/>
  <c r="J136" i="3" s="1"/>
  <c r="G135" i="3"/>
  <c r="J135" i="3" s="1"/>
  <c r="K134" i="3"/>
  <c r="G134" i="3"/>
  <c r="J134" i="3" s="1"/>
  <c r="G133" i="3"/>
  <c r="J133" i="3" s="1"/>
  <c r="G132" i="3"/>
  <c r="J132" i="3" s="1"/>
  <c r="G131" i="3"/>
  <c r="J131" i="3" s="1"/>
  <c r="G130" i="3"/>
  <c r="J130" i="3" s="1"/>
  <c r="G129" i="3"/>
  <c r="J129" i="3" s="1"/>
  <c r="G128" i="3"/>
  <c r="J128" i="3" s="1"/>
  <c r="G127" i="3"/>
  <c r="J127" i="3" s="1"/>
  <c r="J126" i="3"/>
  <c r="G125" i="3"/>
  <c r="J125" i="3" s="1"/>
  <c r="K124" i="3"/>
  <c r="G124" i="3"/>
  <c r="J124" i="3" s="1"/>
  <c r="G123" i="3"/>
  <c r="J123" i="3" s="1"/>
  <c r="G122" i="3"/>
  <c r="J122" i="3" s="1"/>
  <c r="G121" i="3"/>
  <c r="J121" i="3" s="1"/>
  <c r="G120" i="3"/>
  <c r="J120" i="3" s="1"/>
  <c r="G119" i="3"/>
  <c r="J119" i="3" s="1"/>
  <c r="G118" i="3"/>
  <c r="J118" i="3" s="1"/>
  <c r="G117" i="3"/>
  <c r="J117" i="3" s="1"/>
  <c r="G116" i="3"/>
  <c r="J116" i="3" s="1"/>
  <c r="G115" i="3"/>
  <c r="J115" i="3" s="1"/>
  <c r="K114" i="3"/>
  <c r="G114" i="3"/>
  <c r="J114" i="3" s="1"/>
  <c r="G113" i="3"/>
  <c r="J113" i="3" s="1"/>
  <c r="G112" i="3"/>
  <c r="J112" i="3" s="1"/>
  <c r="G111" i="3"/>
  <c r="J111" i="3" s="1"/>
  <c r="G110" i="3"/>
  <c r="J110" i="3" s="1"/>
  <c r="G109" i="3"/>
  <c r="J109" i="3" s="1"/>
  <c r="G108" i="3"/>
  <c r="J108" i="3" s="1"/>
  <c r="G107" i="3"/>
  <c r="J107" i="3" s="1"/>
  <c r="G106" i="3"/>
  <c r="J106" i="3" s="1"/>
  <c r="G105" i="3"/>
  <c r="J105" i="3" s="1"/>
  <c r="K104" i="3"/>
  <c r="G104" i="3"/>
  <c r="J104" i="3" s="1"/>
  <c r="G103" i="3"/>
  <c r="J103" i="3" s="1"/>
  <c r="G102" i="3"/>
  <c r="J102" i="3" s="1"/>
  <c r="G101" i="3"/>
  <c r="J101" i="3" s="1"/>
  <c r="G100" i="3"/>
  <c r="J100" i="3" s="1"/>
  <c r="G99" i="3"/>
  <c r="J99" i="3" s="1"/>
  <c r="G98" i="3"/>
  <c r="J98" i="3" s="1"/>
  <c r="G97" i="3"/>
  <c r="J97" i="3" s="1"/>
  <c r="G96" i="3"/>
  <c r="J96" i="3" s="1"/>
  <c r="G95" i="3"/>
  <c r="J95" i="3" s="1"/>
  <c r="K94" i="3"/>
  <c r="G94" i="3"/>
  <c r="J94" i="3" s="1"/>
  <c r="G93" i="3"/>
  <c r="J93" i="3" s="1"/>
  <c r="G92" i="3"/>
  <c r="J92" i="3" s="1"/>
  <c r="G91" i="3"/>
  <c r="J91" i="3" s="1"/>
  <c r="G90" i="3"/>
  <c r="J90" i="3" s="1"/>
  <c r="G89" i="3"/>
  <c r="J89" i="3" s="1"/>
  <c r="G88" i="3"/>
  <c r="J88" i="3" s="1"/>
  <c r="G87" i="3"/>
  <c r="J87" i="3" s="1"/>
  <c r="G86" i="3"/>
  <c r="J86" i="3" s="1"/>
  <c r="G85" i="3"/>
  <c r="J85" i="3" s="1"/>
  <c r="K84" i="3"/>
  <c r="G84" i="3"/>
  <c r="J84" i="3" s="1"/>
  <c r="G83" i="3"/>
  <c r="J83" i="3" s="1"/>
  <c r="G82" i="3"/>
  <c r="J82" i="3" s="1"/>
  <c r="G81" i="3"/>
  <c r="J81" i="3" s="1"/>
  <c r="G80" i="3"/>
  <c r="J80" i="3" s="1"/>
  <c r="G79" i="3"/>
  <c r="J79" i="3" s="1"/>
  <c r="G78" i="3"/>
  <c r="J78" i="3" s="1"/>
  <c r="G77" i="3"/>
  <c r="J77" i="3" s="1"/>
  <c r="G76" i="3"/>
  <c r="J76" i="3" s="1"/>
  <c r="G75" i="3"/>
  <c r="J75" i="3" s="1"/>
  <c r="K74" i="3"/>
  <c r="G74" i="3"/>
  <c r="J74" i="3" s="1"/>
  <c r="G73" i="3"/>
  <c r="J73" i="3" s="1"/>
  <c r="G72" i="3"/>
  <c r="J72" i="3" s="1"/>
  <c r="G71" i="3"/>
  <c r="J71" i="3" s="1"/>
  <c r="G70" i="3"/>
  <c r="J70" i="3" s="1"/>
  <c r="G69" i="3"/>
  <c r="J69" i="3" s="1"/>
  <c r="G68" i="3"/>
  <c r="J68" i="3" s="1"/>
  <c r="G67" i="3"/>
  <c r="J67" i="3" s="1"/>
  <c r="G66" i="3"/>
  <c r="J66" i="3" s="1"/>
  <c r="G65" i="3"/>
  <c r="J65" i="3" s="1"/>
  <c r="K64" i="3"/>
  <c r="G64" i="3"/>
  <c r="J64" i="3" s="1"/>
  <c r="G63" i="3"/>
  <c r="J63" i="3" s="1"/>
  <c r="G62" i="3"/>
  <c r="J62" i="3" s="1"/>
  <c r="G61" i="3"/>
  <c r="J61" i="3" s="1"/>
  <c r="G60" i="3"/>
  <c r="J60" i="3" s="1"/>
  <c r="G59" i="3"/>
  <c r="J59" i="3" s="1"/>
  <c r="G58" i="3"/>
  <c r="J58" i="3" s="1"/>
  <c r="G57" i="3"/>
  <c r="J57" i="3" s="1"/>
  <c r="G56" i="3"/>
  <c r="J56" i="3" s="1"/>
  <c r="G55" i="3"/>
  <c r="J55" i="3" s="1"/>
  <c r="K54" i="3"/>
  <c r="G54" i="3"/>
  <c r="J54" i="3" s="1"/>
  <c r="G53" i="3"/>
  <c r="J53" i="3" s="1"/>
  <c r="G52" i="3"/>
  <c r="J52" i="3" s="1"/>
  <c r="G51" i="3"/>
  <c r="J51" i="3" s="1"/>
  <c r="G50" i="3"/>
  <c r="J50" i="3" s="1"/>
  <c r="G49" i="3"/>
  <c r="J49" i="3" s="1"/>
  <c r="G48" i="3"/>
  <c r="J48" i="3" s="1"/>
  <c r="G47" i="3"/>
  <c r="J47" i="3" s="1"/>
  <c r="G46" i="3"/>
  <c r="J46" i="3" s="1"/>
  <c r="G45" i="3"/>
  <c r="J45" i="3" s="1"/>
  <c r="K44" i="3"/>
  <c r="G44" i="3"/>
  <c r="J44" i="3" s="1"/>
  <c r="G43" i="3"/>
  <c r="J43" i="3" s="1"/>
  <c r="G42" i="3"/>
  <c r="J42" i="3" s="1"/>
  <c r="G41" i="3"/>
  <c r="J41" i="3" s="1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K34" i="3"/>
  <c r="G34" i="3"/>
  <c r="J34" i="3" s="1"/>
  <c r="G33" i="3"/>
  <c r="J33" i="3" s="1"/>
  <c r="G32" i="3"/>
  <c r="J32" i="3" s="1"/>
  <c r="G31" i="3"/>
  <c r="J31" i="3" s="1"/>
  <c r="G30" i="3"/>
  <c r="J30" i="3" s="1"/>
  <c r="G29" i="3"/>
  <c r="J29" i="3" s="1"/>
  <c r="G28" i="3"/>
  <c r="J28" i="3" s="1"/>
  <c r="G27" i="3"/>
  <c r="J27" i="3" s="1"/>
  <c r="G26" i="3"/>
  <c r="J26" i="3" s="1"/>
  <c r="G25" i="3"/>
  <c r="J25" i="3" s="1"/>
  <c r="K24" i="3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K14" i="3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G8" i="3"/>
  <c r="J8" i="3" s="1"/>
  <c r="G7" i="3"/>
  <c r="J7" i="3" s="1"/>
  <c r="G6" i="3"/>
  <c r="J6" i="3" s="1"/>
  <c r="G5" i="3"/>
  <c r="J5" i="3" s="1"/>
  <c r="K4" i="3"/>
  <c r="G4" i="3"/>
  <c r="J4" i="3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K124" i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K114" i="1"/>
  <c r="G114" i="1"/>
  <c r="J114" i="1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7" i="2"/>
  <c r="J77" i="2" s="1"/>
  <c r="G76" i="2"/>
  <c r="J76" i="2" s="1"/>
  <c r="G75" i="2"/>
  <c r="J75" i="2" s="1"/>
  <c r="K74" i="2"/>
  <c r="G74" i="2"/>
  <c r="J74" i="2" s="1"/>
  <c r="G73" i="2"/>
  <c r="J73" i="2" s="1"/>
  <c r="G72" i="2"/>
  <c r="J72" i="2" s="1"/>
  <c r="G71" i="2"/>
  <c r="J71" i="2" s="1"/>
  <c r="G70" i="2"/>
  <c r="J70" i="2" s="1"/>
  <c r="G69" i="2"/>
  <c r="J69" i="2" s="1"/>
  <c r="G68" i="2"/>
  <c r="J68" i="2" s="1"/>
  <c r="G67" i="2"/>
  <c r="J67" i="2" s="1"/>
  <c r="G66" i="2"/>
  <c r="J66" i="2" s="1"/>
  <c r="G65" i="2"/>
  <c r="J65" i="2" s="1"/>
  <c r="K64" i="2"/>
  <c r="G64" i="2"/>
  <c r="J64" i="2" s="1"/>
  <c r="G63" i="2"/>
  <c r="J63" i="2" s="1"/>
  <c r="G62" i="2"/>
  <c r="J62" i="2" s="1"/>
  <c r="J61" i="2"/>
  <c r="J60" i="2"/>
  <c r="G59" i="2"/>
  <c r="J59" i="2" s="1"/>
  <c r="G58" i="2"/>
  <c r="J58" i="2" s="1"/>
  <c r="G57" i="2"/>
  <c r="J57" i="2" s="1"/>
  <c r="G56" i="2"/>
  <c r="J56" i="2" s="1"/>
  <c r="G55" i="2"/>
  <c r="J55" i="2" s="1"/>
  <c r="K54" i="2"/>
  <c r="G54" i="2"/>
  <c r="J54" i="2" s="1"/>
  <c r="G53" i="2"/>
  <c r="J53" i="2" s="1"/>
  <c r="J52" i="2"/>
  <c r="G51" i="2"/>
  <c r="J51" i="2" s="1"/>
  <c r="G50" i="2"/>
  <c r="J50" i="2" s="1"/>
  <c r="G49" i="2"/>
  <c r="J49" i="2" s="1"/>
  <c r="G48" i="2"/>
  <c r="J48" i="2" s="1"/>
  <c r="G47" i="2"/>
  <c r="J47" i="2" s="1"/>
  <c r="G46" i="2"/>
  <c r="J46" i="2" s="1"/>
  <c r="G45" i="2"/>
  <c r="J45" i="2" s="1"/>
  <c r="K44" i="2"/>
  <c r="G44" i="2"/>
  <c r="J44" i="2" s="1"/>
  <c r="J43" i="2"/>
  <c r="J42" i="2"/>
  <c r="G41" i="2"/>
  <c r="J41" i="2" s="1"/>
  <c r="G40" i="2"/>
  <c r="J40" i="2" s="1"/>
  <c r="G39" i="2"/>
  <c r="J39" i="2" s="1"/>
  <c r="G38" i="2"/>
  <c r="J38" i="2" s="1"/>
  <c r="G37" i="2"/>
  <c r="J37" i="2" s="1"/>
  <c r="G36" i="2"/>
  <c r="J36" i="2" s="1"/>
  <c r="G35" i="2"/>
  <c r="J35" i="2" s="1"/>
  <c r="K34" i="2"/>
  <c r="J34" i="2"/>
  <c r="G33" i="2"/>
  <c r="J33" i="2" s="1"/>
  <c r="G32" i="2"/>
  <c r="J32" i="2" s="1"/>
  <c r="G31" i="2"/>
  <c r="J31" i="2" s="1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K24" i="2"/>
  <c r="G24" i="2"/>
  <c r="J24" i="2" s="1"/>
  <c r="J23" i="2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K14" i="2"/>
  <c r="G14" i="2"/>
  <c r="J14" i="2" s="1"/>
  <c r="G13" i="2"/>
  <c r="J13" i="2" s="1"/>
  <c r="G12" i="2"/>
  <c r="J12" i="2" s="1"/>
  <c r="G11" i="2"/>
  <c r="J11" i="2" s="1"/>
  <c r="G10" i="2"/>
  <c r="J10" i="2" s="1"/>
  <c r="G9" i="2"/>
  <c r="J9" i="2" s="1"/>
  <c r="G8" i="2"/>
  <c r="J8" i="2" s="1"/>
  <c r="G7" i="2"/>
  <c r="J7" i="2" s="1"/>
  <c r="G6" i="2"/>
  <c r="J6" i="2" s="1"/>
  <c r="G5" i="2"/>
  <c r="J5" i="2" s="1"/>
  <c r="K4" i="2"/>
  <c r="L84" i="2" s="1"/>
  <c r="G4" i="2"/>
  <c r="J4" i="2" s="1"/>
  <c r="F10" i="18" l="1"/>
  <c r="C11" i="18"/>
  <c r="F11" i="18" s="1"/>
  <c r="C7" i="18"/>
  <c r="F9" i="18"/>
  <c r="E19" i="19" s="1"/>
  <c r="C6" i="18"/>
  <c r="F6" i="18" s="1"/>
  <c r="O14" i="4"/>
  <c r="L34" i="2"/>
  <c r="L74" i="2"/>
  <c r="L4" i="2"/>
  <c r="L44" i="2"/>
  <c r="L14" i="2"/>
  <c r="L54" i="2"/>
  <c r="L24" i="2"/>
  <c r="L64" i="2"/>
  <c r="M134" i="3"/>
  <c r="O134" i="3" s="1"/>
  <c r="C17" i="17" s="1"/>
  <c r="L84" i="3"/>
  <c r="L104" i="3"/>
  <c r="L124" i="3"/>
  <c r="M64" i="3"/>
  <c r="O64" i="3" s="1"/>
  <c r="C10" i="17" s="1"/>
  <c r="F10" i="17" s="1"/>
  <c r="L64" i="3"/>
  <c r="M14" i="3"/>
  <c r="O14" i="3" s="1"/>
  <c r="C5" i="17" s="1"/>
  <c r="L54" i="3"/>
  <c r="L4" i="3"/>
  <c r="L14" i="3"/>
  <c r="L34" i="3"/>
  <c r="L44" i="3"/>
  <c r="L74" i="3"/>
  <c r="M84" i="3"/>
  <c r="O84" i="3" s="1"/>
  <c r="C12" i="17" s="1"/>
  <c r="L94" i="3"/>
  <c r="L144" i="3"/>
  <c r="L114" i="3"/>
  <c r="M24" i="3"/>
  <c r="O24" i="3" s="1"/>
  <c r="C6" i="17" s="1"/>
  <c r="M54" i="3"/>
  <c r="O54" i="3" s="1"/>
  <c r="C9" i="17" s="1"/>
  <c r="L154" i="3"/>
  <c r="L134" i="3"/>
  <c r="L24" i="3"/>
  <c r="M44" i="3"/>
  <c r="O44" i="3" s="1"/>
  <c r="C8" i="17" s="1"/>
  <c r="M74" i="3"/>
  <c r="O74" i="3" s="1"/>
  <c r="C11" i="17" s="1"/>
  <c r="F11" i="17" s="1"/>
  <c r="M4" i="3"/>
  <c r="O4" i="3" s="1"/>
  <c r="C4" i="17" s="1"/>
  <c r="M34" i="3"/>
  <c r="O34" i="3" s="1"/>
  <c r="C7" i="17" s="1"/>
  <c r="N74" i="4"/>
  <c r="N34" i="4"/>
  <c r="N24" i="4"/>
  <c r="N64" i="4"/>
  <c r="N54" i="4"/>
  <c r="N14" i="4"/>
  <c r="N4" i="4"/>
  <c r="N44" i="4"/>
  <c r="M154" i="3"/>
  <c r="O154" i="3" s="1"/>
  <c r="C19" i="17" s="1"/>
  <c r="M144" i="3"/>
  <c r="O144" i="3" s="1"/>
  <c r="C18" i="17" s="1"/>
  <c r="M124" i="3"/>
  <c r="O124" i="3" s="1"/>
  <c r="C16" i="17" s="1"/>
  <c r="M94" i="3"/>
  <c r="O94" i="3" s="1"/>
  <c r="C13" i="17" s="1"/>
  <c r="M104" i="3"/>
  <c r="O104" i="3" s="1"/>
  <c r="C14" i="17" s="1"/>
  <c r="M114" i="3"/>
  <c r="O114" i="3" s="1"/>
  <c r="C15" i="17" s="1"/>
  <c r="M124" i="1"/>
  <c r="M114" i="1"/>
  <c r="M4" i="2"/>
  <c r="M14" i="2"/>
  <c r="M24" i="2"/>
  <c r="O24" i="2" s="1"/>
  <c r="M34" i="2"/>
  <c r="O34" i="2" s="1"/>
  <c r="C7" i="15" s="1"/>
  <c r="M44" i="2"/>
  <c r="O44" i="2" s="1"/>
  <c r="M54" i="2"/>
  <c r="O54" i="2" s="1"/>
  <c r="C9" i="15" s="1"/>
  <c r="M64" i="2"/>
  <c r="O64" i="2" s="1"/>
  <c r="C10" i="15" s="1"/>
  <c r="M74" i="2"/>
  <c r="O74" i="2" s="1"/>
  <c r="F9" i="15"/>
  <c r="M4" i="15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K84" i="1"/>
  <c r="G84" i="1"/>
  <c r="J84" i="1" s="1"/>
  <c r="M5" i="18" l="1"/>
  <c r="J8" i="19" s="1"/>
  <c r="G10" i="18"/>
  <c r="F4" i="18"/>
  <c r="C5" i="18"/>
  <c r="F5" i="18" s="1"/>
  <c r="G5" i="18" s="1"/>
  <c r="E18" i="19"/>
  <c r="F15" i="17"/>
  <c r="M4" i="17" s="1"/>
  <c r="F16" i="17"/>
  <c r="F18" i="17"/>
  <c r="F19" i="17"/>
  <c r="F7" i="17"/>
  <c r="F4" i="17"/>
  <c r="M8" i="17" s="1"/>
  <c r="N8" i="17" s="1"/>
  <c r="F8" i="17"/>
  <c r="F14" i="17"/>
  <c r="F9" i="17"/>
  <c r="F12" i="17"/>
  <c r="G10" i="17" s="1"/>
  <c r="F6" i="17"/>
  <c r="F13" i="17"/>
  <c r="F5" i="17"/>
  <c r="F17" i="17"/>
  <c r="F7" i="15"/>
  <c r="C6" i="15"/>
  <c r="F6" i="15" s="1"/>
  <c r="F12" i="15"/>
  <c r="C8" i="15"/>
  <c r="F8" i="15" s="1"/>
  <c r="C11" i="15"/>
  <c r="O4" i="2"/>
  <c r="N84" i="2"/>
  <c r="O14" i="2"/>
  <c r="O124" i="1"/>
  <c r="O114" i="1"/>
  <c r="N74" i="2"/>
  <c r="N64" i="2"/>
  <c r="N54" i="2"/>
  <c r="N34" i="2"/>
  <c r="N14" i="2"/>
  <c r="N44" i="2"/>
  <c r="N24" i="2"/>
  <c r="N4" i="2"/>
  <c r="N84" i="3"/>
  <c r="N114" i="3"/>
  <c r="N104" i="3"/>
  <c r="N124" i="3"/>
  <c r="N14" i="3"/>
  <c r="N94" i="3"/>
  <c r="N74" i="3"/>
  <c r="N54" i="3"/>
  <c r="N134" i="3"/>
  <c r="N144" i="3"/>
  <c r="N34" i="3"/>
  <c r="N154" i="3"/>
  <c r="N4" i="3"/>
  <c r="N64" i="3"/>
  <c r="N44" i="3"/>
  <c r="N24" i="3"/>
  <c r="M84" i="1"/>
  <c r="C16" i="16" l="1"/>
  <c r="C15" i="16"/>
  <c r="M5" i="17"/>
  <c r="N4" i="17" s="1"/>
  <c r="M7" i="17"/>
  <c r="N7" i="17" s="1"/>
  <c r="M6" i="17"/>
  <c r="G6" i="18"/>
  <c r="M4" i="18"/>
  <c r="G8" i="18"/>
  <c r="G11" i="18"/>
  <c r="G7" i="18"/>
  <c r="G4" i="18"/>
  <c r="G9" i="18"/>
  <c r="B18" i="19"/>
  <c r="I4" i="19"/>
  <c r="K4" i="19" s="1"/>
  <c r="N6" i="17"/>
  <c r="G8" i="17"/>
  <c r="I6" i="19"/>
  <c r="N5" i="17"/>
  <c r="D19" i="19"/>
  <c r="G18" i="17"/>
  <c r="D18" i="19"/>
  <c r="G12" i="17"/>
  <c r="G11" i="17"/>
  <c r="G14" i="17"/>
  <c r="G19" i="17"/>
  <c r="G9" i="17"/>
  <c r="G5" i="17"/>
  <c r="G13" i="17"/>
  <c r="G15" i="17"/>
  <c r="G7" i="17"/>
  <c r="I7" i="19"/>
  <c r="G16" i="17"/>
  <c r="G4" i="17"/>
  <c r="G6" i="17"/>
  <c r="G17" i="17"/>
  <c r="F10" i="15"/>
  <c r="C4" i="15"/>
  <c r="F4" i="15" s="1"/>
  <c r="F11" i="15"/>
  <c r="C5" i="15"/>
  <c r="F5" i="15" s="1"/>
  <c r="M5" i="15" s="1"/>
  <c r="G7" i="19" s="1"/>
  <c r="G6" i="15"/>
  <c r="I8" i="19"/>
  <c r="O84" i="1"/>
  <c r="G6" i="19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K104" i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K94" i="1"/>
  <c r="G94" i="1"/>
  <c r="J9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K74" i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K64" i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K54" i="1"/>
  <c r="G54" i="1"/>
  <c r="J54" i="1" s="1"/>
  <c r="G44" i="1"/>
  <c r="J44" i="1" s="1"/>
  <c r="K44" i="1"/>
  <c r="J45" i="1"/>
  <c r="J46" i="1"/>
  <c r="J47" i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K34" i="1"/>
  <c r="G34" i="1"/>
  <c r="J34" i="1" s="1"/>
  <c r="M6" i="15" l="1"/>
  <c r="N4" i="15" s="1"/>
  <c r="F15" i="16"/>
  <c r="C12" i="16"/>
  <c r="F12" i="16" s="1"/>
  <c r="J7" i="19"/>
  <c r="N5" i="18"/>
  <c r="N4" i="18"/>
  <c r="G10" i="15"/>
  <c r="G9" i="15"/>
  <c r="B19" i="19"/>
  <c r="G11" i="15"/>
  <c r="G12" i="15"/>
  <c r="G4" i="15"/>
  <c r="G8" i="15"/>
  <c r="G5" i="15"/>
  <c r="G7" i="15"/>
  <c r="N6" i="15"/>
  <c r="I5" i="19"/>
  <c r="G8" i="19"/>
  <c r="M44" i="1"/>
  <c r="M104" i="1"/>
  <c r="M94" i="1"/>
  <c r="M74" i="1"/>
  <c r="M64" i="1"/>
  <c r="M54" i="1"/>
  <c r="M34" i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K24" i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K14" i="1"/>
  <c r="G14" i="1"/>
  <c r="J14" i="1" s="1"/>
  <c r="K4" i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G4" i="1"/>
  <c r="J4" i="1" s="1"/>
  <c r="N5" i="15" l="1"/>
  <c r="L104" i="1"/>
  <c r="L14" i="1"/>
  <c r="O64" i="1"/>
  <c r="L94" i="1"/>
  <c r="O74" i="1"/>
  <c r="C11" i="16" s="1"/>
  <c r="L54" i="1"/>
  <c r="L34" i="1"/>
  <c r="O34" i="1"/>
  <c r="C7" i="16" s="1"/>
  <c r="F11" i="16"/>
  <c r="O44" i="1"/>
  <c r="L74" i="1"/>
  <c r="L24" i="1"/>
  <c r="O104" i="1"/>
  <c r="L4" i="1"/>
  <c r="L114" i="1"/>
  <c r="L124" i="1"/>
  <c r="L84" i="1"/>
  <c r="O54" i="1"/>
  <c r="C9" i="16" s="1"/>
  <c r="O94" i="1"/>
  <c r="L64" i="1"/>
  <c r="L44" i="1"/>
  <c r="M4" i="1"/>
  <c r="M14" i="1"/>
  <c r="M24" i="1"/>
  <c r="C8" i="16" l="1"/>
  <c r="C10" i="16"/>
  <c r="F10" i="16" s="1"/>
  <c r="F7" i="16"/>
  <c r="C14" i="16"/>
  <c r="F14" i="16" s="1"/>
  <c r="F16" i="16"/>
  <c r="C13" i="16"/>
  <c r="F13" i="16" s="1"/>
  <c r="M7" i="16"/>
  <c r="N64" i="1"/>
  <c r="N54" i="1"/>
  <c r="N74" i="1"/>
  <c r="O14" i="1"/>
  <c r="N14" i="1"/>
  <c r="O4" i="1"/>
  <c r="N4" i="1"/>
  <c r="N124" i="1"/>
  <c r="N114" i="1"/>
  <c r="N84" i="1"/>
  <c r="N94" i="1"/>
  <c r="F6" i="16"/>
  <c r="O24" i="1"/>
  <c r="C6" i="16" s="1"/>
  <c r="N24" i="1"/>
  <c r="N104" i="1"/>
  <c r="N44" i="1"/>
  <c r="N34" i="1"/>
  <c r="F9" i="16" l="1"/>
  <c r="C5" i="16"/>
  <c r="F5" i="16" s="1"/>
  <c r="F8" i="16"/>
  <c r="C19" i="19" s="1"/>
  <c r="F19" i="19" s="1"/>
  <c r="C4" i="16"/>
  <c r="F4" i="16" s="1"/>
  <c r="H6" i="19"/>
  <c r="K6" i="19" s="1"/>
  <c r="C18" i="19"/>
  <c r="F18" i="19" s="1"/>
  <c r="M5" i="16" l="1"/>
  <c r="G9" i="16"/>
  <c r="M4" i="16"/>
  <c r="H5" i="19" s="1"/>
  <c r="K5" i="19" s="1"/>
  <c r="G15" i="16"/>
  <c r="G7" i="16"/>
  <c r="G10" i="16"/>
  <c r="G8" i="16"/>
  <c r="G11" i="16"/>
  <c r="G16" i="16"/>
  <c r="G12" i="16"/>
  <c r="G4" i="16"/>
  <c r="M6" i="16"/>
  <c r="G5" i="16"/>
  <c r="G13" i="16"/>
  <c r="G6" i="16"/>
  <c r="G14" i="16"/>
  <c r="H7" i="19"/>
  <c r="K7" i="19" s="1"/>
  <c r="N4" i="16" l="1"/>
  <c r="N6" i="16"/>
  <c r="H8" i="19"/>
  <c r="K8" i="19" s="1"/>
  <c r="L4" i="19" s="1"/>
  <c r="N7" i="16"/>
  <c r="N5" i="16"/>
  <c r="L6" i="19" l="1"/>
  <c r="L8" i="19"/>
  <c r="L5" i="19"/>
  <c r="L7" i="19"/>
</calcChain>
</file>

<file path=xl/sharedStrings.xml><?xml version="1.0" encoding="utf-8"?>
<sst xmlns="http://schemas.openxmlformats.org/spreadsheetml/2006/main" count="610" uniqueCount="117">
  <si>
    <t>2022 National 4-H Western Heritage Championship</t>
  </si>
  <si>
    <t>Junior Division - Shoot</t>
  </si>
  <si>
    <t>State</t>
  </si>
  <si>
    <t>Participant</t>
  </si>
  <si>
    <t xml:space="preserve">Stage </t>
  </si>
  <si>
    <t>Raw Time</t>
  </si>
  <si>
    <t xml:space="preserve">Bonus </t>
  </si>
  <si>
    <t>Misses</t>
  </si>
  <si>
    <t>Misses Penalty</t>
  </si>
  <si>
    <t>Procedural</t>
  </si>
  <si>
    <t>Safety Violation</t>
  </si>
  <si>
    <t>Final Time</t>
  </si>
  <si>
    <t>Total Misses</t>
  </si>
  <si>
    <t>Misses Rank</t>
  </si>
  <si>
    <t>Total Time</t>
  </si>
  <si>
    <t>Time Rank</t>
  </si>
  <si>
    <t xml:space="preserve">Points Received </t>
  </si>
  <si>
    <t>Montana</t>
  </si>
  <si>
    <t>Cashman, Patrick</t>
  </si>
  <si>
    <t>Top Time</t>
  </si>
  <si>
    <t xml:space="preserve">Missouri </t>
  </si>
  <si>
    <t>Doak, Dale</t>
  </si>
  <si>
    <t>Giarratana, Guido</t>
  </si>
  <si>
    <t>Hershey, Judah</t>
  </si>
  <si>
    <t>Howerton, Sara</t>
  </si>
  <si>
    <t>Utah</t>
  </si>
  <si>
    <t>Mann, Chloee</t>
  </si>
  <si>
    <t>Huckeby, Cece</t>
  </si>
  <si>
    <t>West, Sylvan</t>
  </si>
  <si>
    <t>Milesnick, Thomas</t>
  </si>
  <si>
    <t>Intermediate Division - Shoot</t>
  </si>
  <si>
    <t>Missouri</t>
  </si>
  <si>
    <t>Bergsieker, Mason</t>
  </si>
  <si>
    <t>Diamond, Adalee</t>
  </si>
  <si>
    <t>Dieckmann, Miles</t>
  </si>
  <si>
    <t>Everitt, Wallace</t>
  </si>
  <si>
    <t>Gamble, Danica</t>
  </si>
  <si>
    <t>Howerton, Lucy</t>
  </si>
  <si>
    <t>Huckeby, Eli</t>
  </si>
  <si>
    <t>Jaques, Mackey</t>
  </si>
  <si>
    <t>Mann, Wyatt</t>
  </si>
  <si>
    <t>Milesnick, Makinzey</t>
  </si>
  <si>
    <t>Colorado</t>
  </si>
  <si>
    <t>Norris, Quinn</t>
  </si>
  <si>
    <t>Strobel, Tucker</t>
  </si>
  <si>
    <t>West, Ivory</t>
  </si>
  <si>
    <t>Senior Rimfire Division - Shoot</t>
  </si>
  <si>
    <t>Ashburn, Madeline</t>
  </si>
  <si>
    <t>Brashear, Aubrey</t>
  </si>
  <si>
    <t>Doak, Dylon</t>
  </si>
  <si>
    <t>Griswold, Cooper</t>
  </si>
  <si>
    <t>Oklahoma</t>
  </si>
  <si>
    <t>Harbison, Jacob</t>
  </si>
  <si>
    <t>Hurst-Farnham, Kalyn</t>
  </si>
  <si>
    <t>Jaques, Bailee</t>
  </si>
  <si>
    <t>Keller, Edward</t>
  </si>
  <si>
    <t>Kittle, Bryce</t>
  </si>
  <si>
    <t>Lewis, Emily</t>
  </si>
  <si>
    <t>Lindley, EmmaLee</t>
  </si>
  <si>
    <t>Mann, Joshua</t>
  </si>
  <si>
    <t>McDowell, Maddy</t>
  </si>
  <si>
    <t>Miller, Connor</t>
  </si>
  <si>
    <t>Pinkham, Logan</t>
  </si>
  <si>
    <t>Prati, Aaron</t>
  </si>
  <si>
    <t>Senior Central Fire Division - Shoot .38 Caliber</t>
  </si>
  <si>
    <t>Dieckmann, Martin</t>
  </si>
  <si>
    <t>Dieckmann, Michael</t>
  </si>
  <si>
    <t>Doak, Karlee</t>
  </si>
  <si>
    <t>Hershey, Jacob</t>
  </si>
  <si>
    <t>Kesner, Samuel</t>
  </si>
  <si>
    <t>Lindley, Hope</t>
  </si>
  <si>
    <t>Oliver, Wyt</t>
  </si>
  <si>
    <t>Schmitt, Colton</t>
  </si>
  <si>
    <t>Junior Division - Interview</t>
  </si>
  <si>
    <t>Points</t>
  </si>
  <si>
    <t>Percentage Points</t>
  </si>
  <si>
    <t xml:space="preserve">Rank </t>
  </si>
  <si>
    <t>Howerton, Sarah</t>
  </si>
  <si>
    <t>Highest Score</t>
  </si>
  <si>
    <t>Intermediate Division - Interview</t>
  </si>
  <si>
    <t>Final (Tie Breaker)</t>
  </si>
  <si>
    <t>Senior Division - Interview</t>
  </si>
  <si>
    <t>Lindley, Emma Lee</t>
  </si>
  <si>
    <t>Mcdowell, Maddy</t>
  </si>
  <si>
    <t>Junior Division - Test</t>
  </si>
  <si>
    <t>Intermediate Division - Test</t>
  </si>
  <si>
    <t>Keller, Albert</t>
  </si>
  <si>
    <t>Senior Division - Test</t>
  </si>
  <si>
    <t>Junior Division - Overall</t>
  </si>
  <si>
    <t>Shooting</t>
  </si>
  <si>
    <t>Interview</t>
  </si>
  <si>
    <t>Test</t>
  </si>
  <si>
    <t>Total Points</t>
  </si>
  <si>
    <t>Overall Rank</t>
  </si>
  <si>
    <t># Competitors</t>
  </si>
  <si>
    <t>Rank</t>
  </si>
  <si>
    <t>Intermediate Division - Overall</t>
  </si>
  <si>
    <t>Senior Rimfire Division - Overall</t>
  </si>
  <si>
    <t xml:space="preserve">Mann, Joshua </t>
  </si>
  <si>
    <t>Senior Central Fire Division - Overall</t>
  </si>
  <si>
    <t>State - Overall</t>
  </si>
  <si>
    <t>Junior</t>
  </si>
  <si>
    <t>Intermediate</t>
  </si>
  <si>
    <t>Senior Rimfire</t>
  </si>
  <si>
    <t>Senior Center Fire</t>
  </si>
  <si>
    <t>Total youth</t>
  </si>
  <si>
    <t>Junior Points</t>
  </si>
  <si>
    <t>Intermediate Points</t>
  </si>
  <si>
    <t>Senior RF Points</t>
  </si>
  <si>
    <t>Senior CF Points</t>
  </si>
  <si>
    <t>Top 3 Junior</t>
  </si>
  <si>
    <t>Top 3 Intermediate</t>
  </si>
  <si>
    <t>Top3 Sr RF</t>
  </si>
  <si>
    <t>Top 3 Sr CF</t>
  </si>
  <si>
    <t>TOTAL</t>
  </si>
  <si>
    <t>MISSOURI</t>
  </si>
  <si>
    <t>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</si>
</sst>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7">
    <xf numFmtId="0" fontId="0" fillId="0" borderId="0"/>
    <xf numFmtId="0" fontId="5" fillId="7" borderId="16" applyNumberFormat="0" applyFont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12" borderId="7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9" borderId="20" xfId="3" applyBorder="1" applyAlignment="1">
      <alignment horizontal="center" vertical="center"/>
    </xf>
    <xf numFmtId="0" fontId="5" fillId="10" borderId="20" xfId="4" applyBorder="1" applyAlignment="1">
      <alignment horizontal="center" vertical="center"/>
    </xf>
    <xf numFmtId="0" fontId="3" fillId="7" borderId="20" xfId="1" applyFont="1" applyBorder="1" applyAlignment="1">
      <alignment horizontal="center" vertical="center" wrapText="1"/>
    </xf>
    <xf numFmtId="0" fontId="0" fillId="12" borderId="21" xfId="6" applyFont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8" borderId="18" xfId="2" applyFont="1" applyBorder="1" applyAlignment="1">
      <alignment horizontal="center" vertical="center"/>
    </xf>
    <xf numFmtId="0" fontId="3" fillId="8" borderId="18" xfId="2" applyFont="1" applyBorder="1" applyAlignment="1">
      <alignment horizontal="center" vertical="center" wrapText="1"/>
    </xf>
    <xf numFmtId="0" fontId="3" fillId="9" borderId="18" xfId="3" applyFont="1" applyBorder="1" applyAlignment="1">
      <alignment horizontal="center" vertical="center" wrapText="1"/>
    </xf>
    <xf numFmtId="0" fontId="3" fillId="9" borderId="18" xfId="3" applyFont="1" applyBorder="1" applyAlignment="1">
      <alignment horizontal="center" vertical="center"/>
    </xf>
    <xf numFmtId="0" fontId="3" fillId="12" borderId="18" xfId="6" applyFont="1" applyBorder="1" applyAlignment="1">
      <alignment horizontal="center" vertical="center"/>
    </xf>
    <xf numFmtId="0" fontId="3" fillId="11" borderId="18" xfId="5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0" borderId="0" xfId="0" applyFont="1"/>
    <xf numFmtId="0" fontId="3" fillId="4" borderId="9" xfId="0" applyFont="1" applyFill="1" applyBorder="1" applyAlignment="1">
      <alignment horizontal="center" vertical="center"/>
    </xf>
    <xf numFmtId="0" fontId="0" fillId="0" borderId="22" xfId="0" applyBorder="1"/>
    <xf numFmtId="0" fontId="0" fillId="14" borderId="22" xfId="0" applyFill="1" applyBorder="1"/>
    <xf numFmtId="0" fontId="4" fillId="0" borderId="22" xfId="0" applyFont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</cellXfs>
  <cellStyles count="7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6" xfId="6" builtinId="51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6"/>
  <sheetViews>
    <sheetView topLeftCell="A53" workbookViewId="0">
      <selection activeCell="L4" sqref="L4:L1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ht="15.75" thickBot="1" x14ac:dyDescent="0.3">
      <c r="A2" s="55" t="s">
        <v>1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12</v>
      </c>
      <c r="L3" s="7" t="s">
        <v>13</v>
      </c>
      <c r="M3" s="8" t="s">
        <v>14</v>
      </c>
      <c r="N3" s="9" t="s">
        <v>15</v>
      </c>
      <c r="O3" s="10" t="s">
        <v>16</v>
      </c>
    </row>
    <row r="4" spans="1:18" x14ac:dyDescent="0.25">
      <c r="A4" s="60" t="s">
        <v>17</v>
      </c>
      <c r="B4" s="47" t="s">
        <v>18</v>
      </c>
      <c r="C4" s="11">
        <v>1</v>
      </c>
      <c r="D4" s="12">
        <v>27.4</v>
      </c>
      <c r="E4" s="12"/>
      <c r="F4" s="12">
        <v>0</v>
      </c>
      <c r="G4" s="12">
        <f t="shared" ref="G4:G57" si="0">PRODUCT(F4*5)</f>
        <v>0</v>
      </c>
      <c r="H4" s="12"/>
      <c r="I4" s="12"/>
      <c r="J4" s="12">
        <f t="shared" ref="J4:J57" si="1">SUM(D4,G4,H4*10,I4*10)-(E4*10)</f>
        <v>27.4</v>
      </c>
      <c r="K4" s="47">
        <f>SUM(F4:F13)</f>
        <v>20</v>
      </c>
      <c r="L4" s="47">
        <f>_xlfn.RANK.EQ(K4,K4:K93,1)</f>
        <v>8</v>
      </c>
      <c r="M4" s="47">
        <f>SUM(J4:J13)</f>
        <v>453.05000000000007</v>
      </c>
      <c r="N4" s="47">
        <f>_xlfn.RANK.EQ(M4,M4:M93,1)</f>
        <v>7</v>
      </c>
      <c r="O4" s="50">
        <f>Q7/M4*100</f>
        <v>60.1434720229555</v>
      </c>
    </row>
    <row r="5" spans="1:18" ht="15.75" customHeight="1" x14ac:dyDescent="0.25">
      <c r="A5" s="61"/>
      <c r="B5" s="48"/>
      <c r="C5" s="2">
        <v>2</v>
      </c>
      <c r="D5">
        <v>29.58</v>
      </c>
      <c r="F5">
        <v>4</v>
      </c>
      <c r="G5">
        <f t="shared" si="0"/>
        <v>20</v>
      </c>
      <c r="J5">
        <f t="shared" si="1"/>
        <v>49.58</v>
      </c>
      <c r="K5" s="48"/>
      <c r="L5" s="48"/>
      <c r="M5" s="48"/>
      <c r="N5" s="48"/>
      <c r="O5" s="51"/>
    </row>
    <row r="6" spans="1:18" x14ac:dyDescent="0.25">
      <c r="A6" s="61"/>
      <c r="B6" s="48"/>
      <c r="C6" s="2">
        <v>3</v>
      </c>
      <c r="D6">
        <v>47.62</v>
      </c>
      <c r="F6">
        <v>2</v>
      </c>
      <c r="G6">
        <f t="shared" si="0"/>
        <v>10</v>
      </c>
      <c r="H6">
        <v>1</v>
      </c>
      <c r="J6">
        <f t="shared" si="1"/>
        <v>67.62</v>
      </c>
      <c r="K6" s="48"/>
      <c r="L6" s="48"/>
      <c r="M6" s="48"/>
      <c r="N6" s="48"/>
      <c r="O6" s="51"/>
      <c r="Q6" s="56" t="s">
        <v>19</v>
      </c>
      <c r="R6" s="57"/>
    </row>
    <row r="7" spans="1:18" ht="15.75" customHeight="1" x14ac:dyDescent="0.25">
      <c r="A7" s="61"/>
      <c r="B7" s="48"/>
      <c r="C7" s="2">
        <v>4</v>
      </c>
      <c r="D7">
        <v>32.78</v>
      </c>
      <c r="F7">
        <v>1</v>
      </c>
      <c r="G7">
        <f t="shared" si="0"/>
        <v>5</v>
      </c>
      <c r="J7">
        <f t="shared" si="1"/>
        <v>37.78</v>
      </c>
      <c r="K7" s="48"/>
      <c r="L7" s="48"/>
      <c r="M7" s="48"/>
      <c r="N7" s="48"/>
      <c r="O7" s="51"/>
      <c r="Q7" s="58">
        <v>272.47999999999996</v>
      </c>
      <c r="R7" s="59"/>
    </row>
    <row r="8" spans="1:18" x14ac:dyDescent="0.25">
      <c r="A8" s="61"/>
      <c r="B8" s="48"/>
      <c r="C8" s="2">
        <v>5</v>
      </c>
      <c r="D8">
        <v>42.65</v>
      </c>
      <c r="F8">
        <v>3</v>
      </c>
      <c r="G8">
        <f t="shared" si="0"/>
        <v>15</v>
      </c>
      <c r="J8">
        <f t="shared" si="1"/>
        <v>57.65</v>
      </c>
      <c r="K8" s="48"/>
      <c r="L8" s="48"/>
      <c r="M8" s="48"/>
      <c r="N8" s="48"/>
      <c r="O8" s="51"/>
    </row>
    <row r="9" spans="1:18" x14ac:dyDescent="0.25">
      <c r="A9" s="61"/>
      <c r="B9" s="48"/>
      <c r="C9" s="2">
        <v>6</v>
      </c>
      <c r="D9">
        <v>39.06</v>
      </c>
      <c r="F9">
        <v>4</v>
      </c>
      <c r="G9">
        <f t="shared" si="0"/>
        <v>20</v>
      </c>
      <c r="J9">
        <f t="shared" si="1"/>
        <v>59.06</v>
      </c>
      <c r="K9" s="48"/>
      <c r="L9" s="48"/>
      <c r="M9" s="48"/>
      <c r="N9" s="48"/>
      <c r="O9" s="51"/>
      <c r="Q9" s="19"/>
      <c r="R9" s="19"/>
    </row>
    <row r="10" spans="1:18" x14ac:dyDescent="0.25">
      <c r="A10" s="61"/>
      <c r="B10" s="48"/>
      <c r="C10" s="2">
        <v>7</v>
      </c>
      <c r="D10">
        <v>33.47</v>
      </c>
      <c r="F10">
        <v>2</v>
      </c>
      <c r="G10">
        <f t="shared" si="0"/>
        <v>10</v>
      </c>
      <c r="J10">
        <f t="shared" si="1"/>
        <v>43.47</v>
      </c>
      <c r="K10" s="48"/>
      <c r="L10" s="48"/>
      <c r="M10" s="48"/>
      <c r="N10" s="48"/>
      <c r="O10" s="51"/>
      <c r="Q10" s="19"/>
      <c r="R10" s="19"/>
    </row>
    <row r="11" spans="1:18" x14ac:dyDescent="0.25">
      <c r="A11" s="61"/>
      <c r="B11" s="48"/>
      <c r="C11" s="2">
        <v>8</v>
      </c>
      <c r="D11">
        <v>29.47</v>
      </c>
      <c r="F11">
        <v>2</v>
      </c>
      <c r="G11">
        <f t="shared" si="0"/>
        <v>10</v>
      </c>
      <c r="J11">
        <f t="shared" si="1"/>
        <v>39.47</v>
      </c>
      <c r="K11" s="48"/>
      <c r="L11" s="48"/>
      <c r="M11" s="48"/>
      <c r="N11" s="48"/>
      <c r="O11" s="51"/>
      <c r="Q11" s="19"/>
      <c r="R11" s="19"/>
    </row>
    <row r="12" spans="1:18" x14ac:dyDescent="0.25">
      <c r="A12" s="61"/>
      <c r="B12" s="48"/>
      <c r="C12" s="2">
        <v>9</v>
      </c>
      <c r="D12">
        <v>29</v>
      </c>
      <c r="F12">
        <v>1</v>
      </c>
      <c r="G12">
        <f t="shared" si="0"/>
        <v>5</v>
      </c>
      <c r="J12">
        <f t="shared" si="1"/>
        <v>34</v>
      </c>
      <c r="K12" s="48"/>
      <c r="L12" s="48"/>
      <c r="M12" s="48"/>
      <c r="N12" s="48"/>
      <c r="O12" s="51"/>
      <c r="Q12" s="19"/>
      <c r="R12" s="19"/>
    </row>
    <row r="13" spans="1:18" x14ac:dyDescent="0.25">
      <c r="A13" s="62"/>
      <c r="B13" s="49"/>
      <c r="C13" s="13">
        <v>10</v>
      </c>
      <c r="D13" s="14">
        <v>32.020000000000003</v>
      </c>
      <c r="E13" s="14"/>
      <c r="F13" s="14">
        <v>1</v>
      </c>
      <c r="G13" s="14">
        <f t="shared" si="0"/>
        <v>5</v>
      </c>
      <c r="H13" s="14"/>
      <c r="I13" s="14"/>
      <c r="J13" s="14">
        <f t="shared" si="1"/>
        <v>37.020000000000003</v>
      </c>
      <c r="K13" s="49"/>
      <c r="L13" s="49"/>
      <c r="M13" s="49"/>
      <c r="N13" s="49"/>
      <c r="O13" s="52"/>
      <c r="Q13" s="19"/>
      <c r="R13" s="19"/>
    </row>
    <row r="14" spans="1:18" x14ac:dyDescent="0.25">
      <c r="A14" s="60" t="s">
        <v>20</v>
      </c>
      <c r="B14" s="47" t="s">
        <v>21</v>
      </c>
      <c r="C14" s="11">
        <v>1</v>
      </c>
      <c r="D14" s="12">
        <v>26.26</v>
      </c>
      <c r="E14" s="12"/>
      <c r="F14" s="12">
        <v>1</v>
      </c>
      <c r="G14" s="12">
        <f t="shared" si="0"/>
        <v>5</v>
      </c>
      <c r="H14" s="12"/>
      <c r="I14" s="12"/>
      <c r="J14" s="12">
        <f t="shared" si="1"/>
        <v>31.26</v>
      </c>
      <c r="K14" s="47">
        <f>SUM(F14:F23)</f>
        <v>11</v>
      </c>
      <c r="L14" s="47">
        <f>_xlfn.RANK.EQ(K14,K4:K93,1)</f>
        <v>6</v>
      </c>
      <c r="M14" s="47">
        <f>SUM(J14:J23)</f>
        <v>387.58000000000004</v>
      </c>
      <c r="N14" s="47">
        <f>_xlfn.RANK.EQ(M14,M4:M93,1)</f>
        <v>5</v>
      </c>
      <c r="O14" s="50">
        <f>Q7/M14*100</f>
        <v>70.302905206666992</v>
      </c>
      <c r="Q14" s="19"/>
      <c r="R14" s="19"/>
    </row>
    <row r="15" spans="1:18" ht="15" customHeight="1" x14ac:dyDescent="0.25">
      <c r="A15" s="61"/>
      <c r="B15" s="48"/>
      <c r="C15" s="2">
        <v>2</v>
      </c>
      <c r="D15">
        <v>25.81</v>
      </c>
      <c r="F15">
        <v>0</v>
      </c>
      <c r="G15">
        <f t="shared" si="0"/>
        <v>0</v>
      </c>
      <c r="J15">
        <f t="shared" si="1"/>
        <v>25.81</v>
      </c>
      <c r="K15" s="48"/>
      <c r="L15" s="48"/>
      <c r="M15" s="48"/>
      <c r="N15" s="48"/>
      <c r="O15" s="51"/>
    </row>
    <row r="16" spans="1:18" x14ac:dyDescent="0.25">
      <c r="A16" s="61"/>
      <c r="B16" s="48"/>
      <c r="C16" s="2">
        <v>3</v>
      </c>
      <c r="D16">
        <v>37.07</v>
      </c>
      <c r="F16">
        <v>0</v>
      </c>
      <c r="G16">
        <f t="shared" si="0"/>
        <v>0</v>
      </c>
      <c r="H16">
        <v>1</v>
      </c>
      <c r="J16">
        <f t="shared" si="1"/>
        <v>47.07</v>
      </c>
      <c r="K16" s="48"/>
      <c r="L16" s="48"/>
      <c r="M16" s="48"/>
      <c r="N16" s="48"/>
      <c r="O16" s="51"/>
    </row>
    <row r="17" spans="1:16" x14ac:dyDescent="0.25">
      <c r="A17" s="61"/>
      <c r="B17" s="48"/>
      <c r="C17" s="2">
        <v>4</v>
      </c>
      <c r="D17">
        <v>28.07</v>
      </c>
      <c r="F17">
        <v>4</v>
      </c>
      <c r="G17">
        <f t="shared" si="0"/>
        <v>20</v>
      </c>
      <c r="H17">
        <v>1</v>
      </c>
      <c r="J17">
        <f t="shared" si="1"/>
        <v>58.07</v>
      </c>
      <c r="K17" s="48"/>
      <c r="L17" s="48"/>
      <c r="M17" s="48"/>
      <c r="N17" s="48"/>
      <c r="O17" s="51"/>
    </row>
    <row r="18" spans="1:16" x14ac:dyDescent="0.25">
      <c r="A18" s="61"/>
      <c r="B18" s="48"/>
      <c r="C18" s="2">
        <v>5</v>
      </c>
      <c r="D18">
        <v>29.17</v>
      </c>
      <c r="F18">
        <v>0</v>
      </c>
      <c r="G18">
        <f t="shared" si="0"/>
        <v>0</v>
      </c>
      <c r="J18">
        <f t="shared" si="1"/>
        <v>29.17</v>
      </c>
      <c r="K18" s="48"/>
      <c r="L18" s="48"/>
      <c r="M18" s="48"/>
      <c r="N18" s="48"/>
      <c r="O18" s="51"/>
    </row>
    <row r="19" spans="1:16" x14ac:dyDescent="0.25">
      <c r="A19" s="61"/>
      <c r="B19" s="48"/>
      <c r="C19" s="2">
        <v>6</v>
      </c>
      <c r="D19">
        <v>36.770000000000003</v>
      </c>
      <c r="F19">
        <v>1</v>
      </c>
      <c r="G19">
        <f t="shared" si="0"/>
        <v>5</v>
      </c>
      <c r="J19">
        <f t="shared" si="1"/>
        <v>41.77</v>
      </c>
      <c r="K19" s="48"/>
      <c r="L19" s="48"/>
      <c r="M19" s="48"/>
      <c r="N19" s="48"/>
      <c r="O19" s="51"/>
      <c r="P19" s="41"/>
    </row>
    <row r="20" spans="1:16" x14ac:dyDescent="0.25">
      <c r="A20" s="61"/>
      <c r="B20" s="48"/>
      <c r="C20" s="2">
        <v>7</v>
      </c>
      <c r="D20">
        <v>28.43</v>
      </c>
      <c r="F20">
        <v>0</v>
      </c>
      <c r="G20">
        <f t="shared" si="0"/>
        <v>0</v>
      </c>
      <c r="J20">
        <f t="shared" si="1"/>
        <v>28.43</v>
      </c>
      <c r="K20" s="48"/>
      <c r="L20" s="48"/>
      <c r="M20" s="48"/>
      <c r="N20" s="48"/>
      <c r="O20" s="51"/>
    </row>
    <row r="21" spans="1:16" x14ac:dyDescent="0.25">
      <c r="A21" s="61"/>
      <c r="B21" s="48"/>
      <c r="C21" s="2">
        <v>8</v>
      </c>
      <c r="D21">
        <v>27.48</v>
      </c>
      <c r="F21">
        <v>2</v>
      </c>
      <c r="G21">
        <f t="shared" si="0"/>
        <v>10</v>
      </c>
      <c r="J21">
        <f t="shared" si="1"/>
        <v>37.480000000000004</v>
      </c>
      <c r="K21" s="48"/>
      <c r="L21" s="48"/>
      <c r="M21" s="48"/>
      <c r="N21" s="48"/>
      <c r="O21" s="51"/>
    </row>
    <row r="22" spans="1:16" x14ac:dyDescent="0.25">
      <c r="A22" s="61"/>
      <c r="B22" s="48"/>
      <c r="C22" s="2">
        <v>9</v>
      </c>
      <c r="D22">
        <v>31.8</v>
      </c>
      <c r="F22">
        <v>3</v>
      </c>
      <c r="G22">
        <f t="shared" si="0"/>
        <v>15</v>
      </c>
      <c r="J22">
        <f t="shared" si="1"/>
        <v>46.8</v>
      </c>
      <c r="K22" s="48"/>
      <c r="L22" s="48"/>
      <c r="M22" s="48"/>
      <c r="N22" s="48"/>
      <c r="O22" s="51"/>
    </row>
    <row r="23" spans="1:16" x14ac:dyDescent="0.25">
      <c r="A23" s="62"/>
      <c r="B23" s="49"/>
      <c r="C23" s="13">
        <v>10</v>
      </c>
      <c r="D23" s="14">
        <v>41.72</v>
      </c>
      <c r="E23" s="14"/>
      <c r="F23" s="14">
        <v>0</v>
      </c>
      <c r="G23" s="14">
        <v>0</v>
      </c>
      <c r="H23" s="14"/>
      <c r="I23" s="14"/>
      <c r="J23" s="14">
        <f t="shared" si="1"/>
        <v>41.72</v>
      </c>
      <c r="K23" s="49"/>
      <c r="L23" s="49"/>
      <c r="M23" s="49"/>
      <c r="N23" s="49"/>
      <c r="O23" s="52"/>
    </row>
    <row r="24" spans="1:16" x14ac:dyDescent="0.25">
      <c r="A24" s="60" t="s">
        <v>20</v>
      </c>
      <c r="B24" s="47" t="s">
        <v>22</v>
      </c>
      <c r="C24" s="11">
        <v>1</v>
      </c>
      <c r="D24" s="12">
        <v>23.57</v>
      </c>
      <c r="E24" s="12"/>
      <c r="F24" s="12">
        <v>3</v>
      </c>
      <c r="G24" s="12">
        <f t="shared" si="0"/>
        <v>15</v>
      </c>
      <c r="H24" s="12"/>
      <c r="I24" s="12"/>
      <c r="J24" s="12">
        <f t="shared" si="1"/>
        <v>38.57</v>
      </c>
      <c r="K24" s="47">
        <f>SUM(F24:F33)</f>
        <v>6</v>
      </c>
      <c r="L24" s="47">
        <f>_xlfn.RANK.EQ(K24,K4:K93,1)</f>
        <v>1</v>
      </c>
      <c r="M24" s="47">
        <f>SUM(J24:J33)</f>
        <v>272.47999999999996</v>
      </c>
      <c r="N24" s="47">
        <f>_xlfn.RANK.EQ(M24,M4:M93,1)</f>
        <v>1</v>
      </c>
      <c r="O24" s="50">
        <f>Q7/M24*100</f>
        <v>100</v>
      </c>
    </row>
    <row r="25" spans="1:16" x14ac:dyDescent="0.25">
      <c r="A25" s="61"/>
      <c r="B25" s="48"/>
      <c r="C25" s="2">
        <v>2</v>
      </c>
      <c r="D25">
        <v>16.23</v>
      </c>
      <c r="F25">
        <v>0</v>
      </c>
      <c r="G25">
        <f t="shared" si="0"/>
        <v>0</v>
      </c>
      <c r="J25">
        <f t="shared" si="1"/>
        <v>16.23</v>
      </c>
      <c r="K25" s="48"/>
      <c r="L25" s="48"/>
      <c r="M25" s="48"/>
      <c r="N25" s="48"/>
      <c r="O25" s="51"/>
    </row>
    <row r="26" spans="1:16" x14ac:dyDescent="0.25">
      <c r="A26" s="61"/>
      <c r="B26" s="48"/>
      <c r="C26" s="2">
        <v>3</v>
      </c>
      <c r="D26">
        <v>26.68</v>
      </c>
      <c r="F26">
        <v>1</v>
      </c>
      <c r="G26">
        <f t="shared" si="0"/>
        <v>5</v>
      </c>
      <c r="H26">
        <v>1</v>
      </c>
      <c r="J26">
        <f t="shared" si="1"/>
        <v>41.68</v>
      </c>
      <c r="K26" s="48"/>
      <c r="L26" s="48"/>
      <c r="M26" s="48"/>
      <c r="N26" s="48"/>
      <c r="O26" s="51"/>
    </row>
    <row r="27" spans="1:16" x14ac:dyDescent="0.25">
      <c r="A27" s="61"/>
      <c r="B27" s="48"/>
      <c r="C27" s="2">
        <v>4</v>
      </c>
      <c r="D27">
        <v>22.11</v>
      </c>
      <c r="F27">
        <v>0</v>
      </c>
      <c r="G27">
        <f t="shared" si="0"/>
        <v>0</v>
      </c>
      <c r="J27">
        <f t="shared" si="1"/>
        <v>22.11</v>
      </c>
      <c r="K27" s="48"/>
      <c r="L27" s="48"/>
      <c r="M27" s="48"/>
      <c r="N27" s="48"/>
      <c r="O27" s="51"/>
    </row>
    <row r="28" spans="1:16" x14ac:dyDescent="0.25">
      <c r="A28" s="61"/>
      <c r="B28" s="48"/>
      <c r="C28" s="2">
        <v>5</v>
      </c>
      <c r="D28">
        <v>21.6</v>
      </c>
      <c r="F28">
        <v>0</v>
      </c>
      <c r="G28">
        <f t="shared" si="0"/>
        <v>0</v>
      </c>
      <c r="J28">
        <f t="shared" si="1"/>
        <v>21.6</v>
      </c>
      <c r="K28" s="48"/>
      <c r="L28" s="48"/>
      <c r="M28" s="48"/>
      <c r="N28" s="48"/>
      <c r="O28" s="51"/>
    </row>
    <row r="29" spans="1:16" x14ac:dyDescent="0.25">
      <c r="A29" s="61"/>
      <c r="B29" s="48"/>
      <c r="C29" s="2">
        <v>6</v>
      </c>
      <c r="D29">
        <v>25.45</v>
      </c>
      <c r="F29">
        <v>2</v>
      </c>
      <c r="G29">
        <f t="shared" si="0"/>
        <v>10</v>
      </c>
      <c r="J29">
        <f t="shared" si="1"/>
        <v>35.450000000000003</v>
      </c>
      <c r="K29" s="48"/>
      <c r="L29" s="48"/>
      <c r="M29" s="48"/>
      <c r="N29" s="48"/>
      <c r="O29" s="51"/>
    </row>
    <row r="30" spans="1:16" x14ac:dyDescent="0.25">
      <c r="A30" s="61"/>
      <c r="B30" s="48"/>
      <c r="C30" s="2">
        <v>7</v>
      </c>
      <c r="D30">
        <v>21.93</v>
      </c>
      <c r="F30">
        <v>0</v>
      </c>
      <c r="G30">
        <f t="shared" si="0"/>
        <v>0</v>
      </c>
      <c r="J30">
        <f t="shared" si="1"/>
        <v>21.93</v>
      </c>
      <c r="K30" s="48"/>
      <c r="L30" s="48"/>
      <c r="M30" s="48"/>
      <c r="N30" s="48"/>
      <c r="O30" s="51"/>
    </row>
    <row r="31" spans="1:16" x14ac:dyDescent="0.25">
      <c r="A31" s="61"/>
      <c r="B31" s="48"/>
      <c r="C31" s="2">
        <v>8</v>
      </c>
      <c r="D31">
        <v>24.08</v>
      </c>
      <c r="F31">
        <v>0</v>
      </c>
      <c r="G31">
        <f t="shared" si="0"/>
        <v>0</v>
      </c>
      <c r="J31">
        <f t="shared" si="1"/>
        <v>24.08</v>
      </c>
      <c r="K31" s="48"/>
      <c r="L31" s="48"/>
      <c r="M31" s="48"/>
      <c r="N31" s="48"/>
      <c r="O31" s="51"/>
    </row>
    <row r="32" spans="1:16" x14ac:dyDescent="0.25">
      <c r="A32" s="61"/>
      <c r="B32" s="48"/>
      <c r="C32" s="2">
        <v>9</v>
      </c>
      <c r="D32">
        <v>20.41</v>
      </c>
      <c r="F32">
        <v>0</v>
      </c>
      <c r="G32">
        <f t="shared" si="0"/>
        <v>0</v>
      </c>
      <c r="J32">
        <f t="shared" si="1"/>
        <v>20.41</v>
      </c>
      <c r="K32" s="48"/>
      <c r="L32" s="48"/>
      <c r="M32" s="48"/>
      <c r="N32" s="48"/>
      <c r="O32" s="51"/>
    </row>
    <row r="33" spans="1:15" x14ac:dyDescent="0.25">
      <c r="A33" s="62"/>
      <c r="B33" s="49"/>
      <c r="C33" s="13">
        <v>10</v>
      </c>
      <c r="D33" s="14">
        <v>20.420000000000002</v>
      </c>
      <c r="E33" s="14"/>
      <c r="F33" s="14">
        <v>0</v>
      </c>
      <c r="G33" s="14">
        <f t="shared" si="0"/>
        <v>0</v>
      </c>
      <c r="H33" s="14">
        <v>1</v>
      </c>
      <c r="I33" s="14"/>
      <c r="J33" s="14">
        <f t="shared" si="1"/>
        <v>30.42</v>
      </c>
      <c r="K33" s="49"/>
      <c r="L33" s="49"/>
      <c r="M33" s="49"/>
      <c r="N33" s="49"/>
      <c r="O33" s="52"/>
    </row>
    <row r="34" spans="1:15" x14ac:dyDescent="0.25">
      <c r="A34" s="60" t="s">
        <v>17</v>
      </c>
      <c r="B34" s="47" t="s">
        <v>23</v>
      </c>
      <c r="C34" s="11">
        <v>1</v>
      </c>
      <c r="D34" s="12">
        <v>25.49</v>
      </c>
      <c r="E34" s="12"/>
      <c r="F34" s="12">
        <v>1</v>
      </c>
      <c r="G34">
        <f t="shared" si="0"/>
        <v>5</v>
      </c>
      <c r="H34" s="12"/>
      <c r="I34" s="12"/>
      <c r="J34" s="12">
        <f t="shared" si="1"/>
        <v>30.49</v>
      </c>
      <c r="K34" s="47">
        <f>SUM(F34:F43)</f>
        <v>21</v>
      </c>
      <c r="L34" s="47">
        <f>_xlfn.RANK.EQ(K34,K4:K93,1)</f>
        <v>9</v>
      </c>
      <c r="M34" s="47">
        <f>SUM(J34:J43)</f>
        <v>450.89</v>
      </c>
      <c r="N34" s="47">
        <f>_xlfn.RANK.EQ(M34,M4:M93,1)</f>
        <v>6</v>
      </c>
      <c r="O34" s="50">
        <f>Q7/M34*100</f>
        <v>60.431590853645012</v>
      </c>
    </row>
    <row r="35" spans="1:15" x14ac:dyDescent="0.25">
      <c r="A35" s="61"/>
      <c r="B35" s="48"/>
      <c r="C35" s="2">
        <v>2</v>
      </c>
      <c r="D35">
        <v>30.21</v>
      </c>
      <c r="F35">
        <v>1</v>
      </c>
      <c r="G35">
        <f t="shared" si="0"/>
        <v>5</v>
      </c>
      <c r="J35">
        <f t="shared" si="1"/>
        <v>35.21</v>
      </c>
      <c r="K35" s="48"/>
      <c r="L35" s="48"/>
      <c r="M35" s="48"/>
      <c r="N35" s="48"/>
      <c r="O35" s="51"/>
    </row>
    <row r="36" spans="1:15" x14ac:dyDescent="0.25">
      <c r="A36" s="61"/>
      <c r="B36" s="48"/>
      <c r="C36" s="2">
        <v>3</v>
      </c>
      <c r="D36">
        <v>42.59</v>
      </c>
      <c r="F36">
        <v>1</v>
      </c>
      <c r="G36">
        <f t="shared" si="0"/>
        <v>5</v>
      </c>
      <c r="J36">
        <f t="shared" si="1"/>
        <v>47.59</v>
      </c>
      <c r="K36" s="48"/>
      <c r="L36" s="48"/>
      <c r="M36" s="48"/>
      <c r="N36" s="48"/>
      <c r="O36" s="51"/>
    </row>
    <row r="37" spans="1:15" x14ac:dyDescent="0.25">
      <c r="A37" s="61"/>
      <c r="B37" s="48"/>
      <c r="C37" s="2">
        <v>4</v>
      </c>
      <c r="D37">
        <v>27.48</v>
      </c>
      <c r="F37">
        <v>3</v>
      </c>
      <c r="G37">
        <f t="shared" si="0"/>
        <v>15</v>
      </c>
      <c r="J37">
        <f t="shared" si="1"/>
        <v>42.480000000000004</v>
      </c>
      <c r="K37" s="48"/>
      <c r="L37" s="48"/>
      <c r="M37" s="48"/>
      <c r="N37" s="48"/>
      <c r="O37" s="51"/>
    </row>
    <row r="38" spans="1:15" x14ac:dyDescent="0.25">
      <c r="A38" s="61"/>
      <c r="B38" s="48"/>
      <c r="C38" s="2">
        <v>5</v>
      </c>
      <c r="D38">
        <v>34.619999999999997</v>
      </c>
      <c r="F38">
        <v>1</v>
      </c>
      <c r="G38">
        <f t="shared" si="0"/>
        <v>5</v>
      </c>
      <c r="H38">
        <v>1</v>
      </c>
      <c r="J38">
        <f t="shared" si="1"/>
        <v>49.62</v>
      </c>
      <c r="K38" s="48"/>
      <c r="L38" s="48"/>
      <c r="M38" s="48"/>
      <c r="N38" s="48"/>
      <c r="O38" s="51"/>
    </row>
    <row r="39" spans="1:15" x14ac:dyDescent="0.25">
      <c r="A39" s="61"/>
      <c r="B39" s="48"/>
      <c r="C39" s="2">
        <v>6</v>
      </c>
      <c r="D39">
        <v>33.9</v>
      </c>
      <c r="F39">
        <v>3</v>
      </c>
      <c r="G39">
        <f t="shared" si="0"/>
        <v>15</v>
      </c>
      <c r="J39">
        <f t="shared" si="1"/>
        <v>48.9</v>
      </c>
      <c r="K39" s="48"/>
      <c r="L39" s="48"/>
      <c r="M39" s="48"/>
      <c r="N39" s="48"/>
      <c r="O39" s="51"/>
    </row>
    <row r="40" spans="1:15" x14ac:dyDescent="0.25">
      <c r="A40" s="61"/>
      <c r="B40" s="48"/>
      <c r="C40" s="2">
        <v>7</v>
      </c>
      <c r="D40">
        <v>30.67</v>
      </c>
      <c r="F40">
        <v>4</v>
      </c>
      <c r="G40">
        <f t="shared" si="0"/>
        <v>20</v>
      </c>
      <c r="J40">
        <f t="shared" si="1"/>
        <v>50.67</v>
      </c>
      <c r="K40" s="48"/>
      <c r="L40" s="48"/>
      <c r="M40" s="48"/>
      <c r="N40" s="48"/>
      <c r="O40" s="51"/>
    </row>
    <row r="41" spans="1:15" x14ac:dyDescent="0.25">
      <c r="A41" s="61"/>
      <c r="B41" s="48"/>
      <c r="C41" s="2">
        <v>8</v>
      </c>
      <c r="D41">
        <v>27.65</v>
      </c>
      <c r="F41">
        <v>2</v>
      </c>
      <c r="G41">
        <f t="shared" si="0"/>
        <v>10</v>
      </c>
      <c r="J41">
        <f t="shared" si="1"/>
        <v>37.65</v>
      </c>
      <c r="K41" s="48"/>
      <c r="L41" s="48"/>
      <c r="M41" s="48"/>
      <c r="N41" s="48"/>
      <c r="O41" s="51"/>
    </row>
    <row r="42" spans="1:15" x14ac:dyDescent="0.25">
      <c r="A42" s="61"/>
      <c r="B42" s="48"/>
      <c r="C42" s="2">
        <v>9</v>
      </c>
      <c r="D42">
        <v>41.21</v>
      </c>
      <c r="F42">
        <v>3</v>
      </c>
      <c r="G42">
        <f>PRODUCT(F42*5)</f>
        <v>15</v>
      </c>
      <c r="J42">
        <f t="shared" si="1"/>
        <v>56.21</v>
      </c>
      <c r="K42" s="48"/>
      <c r="L42" s="48"/>
      <c r="M42" s="48"/>
      <c r="N42" s="48"/>
      <c r="O42" s="51"/>
    </row>
    <row r="43" spans="1:15" x14ac:dyDescent="0.25">
      <c r="A43" s="62"/>
      <c r="B43" s="49"/>
      <c r="C43" s="13">
        <v>10</v>
      </c>
      <c r="D43" s="14">
        <v>42.07</v>
      </c>
      <c r="E43" s="14"/>
      <c r="F43" s="14">
        <v>2</v>
      </c>
      <c r="G43" s="14">
        <f>PRODUCT(F43*5)</f>
        <v>10</v>
      </c>
      <c r="H43" s="14"/>
      <c r="I43" s="14"/>
      <c r="J43" s="14">
        <f t="shared" si="1"/>
        <v>52.07</v>
      </c>
      <c r="K43" s="49"/>
      <c r="L43" s="49"/>
      <c r="M43" s="49"/>
      <c r="N43" s="49"/>
      <c r="O43" s="52"/>
    </row>
    <row r="44" spans="1:15" x14ac:dyDescent="0.25">
      <c r="A44" s="60" t="s">
        <v>20</v>
      </c>
      <c r="B44" s="47" t="s">
        <v>24</v>
      </c>
      <c r="C44" s="11">
        <v>1</v>
      </c>
      <c r="D44" s="12">
        <v>31.43</v>
      </c>
      <c r="E44" s="12"/>
      <c r="F44" s="12">
        <v>2</v>
      </c>
      <c r="G44" s="12">
        <f t="shared" si="0"/>
        <v>10</v>
      </c>
      <c r="H44" s="12"/>
      <c r="I44" s="12"/>
      <c r="J44" s="12">
        <f t="shared" si="1"/>
        <v>41.43</v>
      </c>
      <c r="K44" s="47">
        <f>SUM(F44:F53)</f>
        <v>8</v>
      </c>
      <c r="L44" s="47">
        <f>_xlfn.RANK.EQ(K44,K4:K93,1)</f>
        <v>3</v>
      </c>
      <c r="M44" s="47">
        <f>SUM(J44:J53)</f>
        <v>337.85</v>
      </c>
      <c r="N44" s="47">
        <f>_xlfn.RANK.EQ(M44,M4:M93,1)</f>
        <v>3</v>
      </c>
      <c r="O44" s="50">
        <f>Q7/M44*100</f>
        <v>80.651176557643907</v>
      </c>
    </row>
    <row r="45" spans="1:15" x14ac:dyDescent="0.25">
      <c r="A45" s="61"/>
      <c r="B45" s="48"/>
      <c r="C45" s="2">
        <v>2</v>
      </c>
      <c r="D45">
        <v>26.74</v>
      </c>
      <c r="F45">
        <v>1</v>
      </c>
      <c r="G45">
        <f t="shared" si="0"/>
        <v>5</v>
      </c>
      <c r="J45">
        <f t="shared" si="1"/>
        <v>31.74</v>
      </c>
      <c r="K45" s="48"/>
      <c r="L45" s="48"/>
      <c r="M45" s="48"/>
      <c r="N45" s="48"/>
      <c r="O45" s="51"/>
    </row>
    <row r="46" spans="1:15" x14ac:dyDescent="0.25">
      <c r="A46" s="61"/>
      <c r="B46" s="48"/>
      <c r="C46" s="2">
        <v>3</v>
      </c>
      <c r="D46">
        <v>28.24</v>
      </c>
      <c r="F46">
        <v>2</v>
      </c>
      <c r="G46">
        <f t="shared" si="0"/>
        <v>10</v>
      </c>
      <c r="J46">
        <f t="shared" si="1"/>
        <v>38.239999999999995</v>
      </c>
      <c r="K46" s="48"/>
      <c r="L46" s="48"/>
      <c r="M46" s="48"/>
      <c r="N46" s="48"/>
      <c r="O46" s="51"/>
    </row>
    <row r="47" spans="1:15" x14ac:dyDescent="0.25">
      <c r="A47" s="61"/>
      <c r="B47" s="48"/>
      <c r="C47" s="2">
        <v>4</v>
      </c>
      <c r="D47">
        <v>30.73</v>
      </c>
      <c r="F47">
        <v>2</v>
      </c>
      <c r="G47">
        <f t="shared" si="0"/>
        <v>10</v>
      </c>
      <c r="J47">
        <f t="shared" si="1"/>
        <v>40.730000000000004</v>
      </c>
      <c r="K47" s="48"/>
      <c r="L47" s="48"/>
      <c r="M47" s="48"/>
      <c r="N47" s="48"/>
      <c r="O47" s="51"/>
    </row>
    <row r="48" spans="1:15" x14ac:dyDescent="0.25">
      <c r="A48" s="61"/>
      <c r="B48" s="48"/>
      <c r="C48" s="2">
        <v>5</v>
      </c>
      <c r="D48">
        <v>29.08</v>
      </c>
      <c r="F48">
        <v>0</v>
      </c>
      <c r="G48">
        <f t="shared" si="0"/>
        <v>0</v>
      </c>
      <c r="J48">
        <f t="shared" si="1"/>
        <v>29.08</v>
      </c>
      <c r="K48" s="48"/>
      <c r="L48" s="48"/>
      <c r="M48" s="48"/>
      <c r="N48" s="48"/>
      <c r="O48" s="51"/>
    </row>
    <row r="49" spans="1:15" x14ac:dyDescent="0.25">
      <c r="A49" s="61"/>
      <c r="B49" s="48"/>
      <c r="C49" s="2">
        <v>6</v>
      </c>
      <c r="D49">
        <v>32.840000000000003</v>
      </c>
      <c r="F49">
        <v>1</v>
      </c>
      <c r="G49">
        <f t="shared" si="0"/>
        <v>5</v>
      </c>
      <c r="J49">
        <f t="shared" si="1"/>
        <v>37.840000000000003</v>
      </c>
      <c r="K49" s="48"/>
      <c r="L49" s="48"/>
      <c r="M49" s="48"/>
      <c r="N49" s="48"/>
      <c r="O49" s="51"/>
    </row>
    <row r="50" spans="1:15" x14ac:dyDescent="0.25">
      <c r="A50" s="61"/>
      <c r="B50" s="48"/>
      <c r="C50" s="2">
        <v>7</v>
      </c>
      <c r="D50">
        <v>28.96</v>
      </c>
      <c r="F50">
        <v>0</v>
      </c>
      <c r="G50">
        <f t="shared" si="0"/>
        <v>0</v>
      </c>
      <c r="J50">
        <f t="shared" si="1"/>
        <v>28.96</v>
      </c>
      <c r="K50" s="48"/>
      <c r="L50" s="48"/>
      <c r="M50" s="48"/>
      <c r="N50" s="48"/>
      <c r="O50" s="51"/>
    </row>
    <row r="51" spans="1:15" x14ac:dyDescent="0.25">
      <c r="A51" s="61"/>
      <c r="B51" s="48"/>
      <c r="C51" s="2">
        <v>8</v>
      </c>
      <c r="D51">
        <v>29.91</v>
      </c>
      <c r="F51">
        <v>0</v>
      </c>
      <c r="G51">
        <f t="shared" si="0"/>
        <v>0</v>
      </c>
      <c r="J51">
        <f t="shared" si="1"/>
        <v>29.91</v>
      </c>
      <c r="K51" s="48"/>
      <c r="L51" s="48"/>
      <c r="M51" s="48"/>
      <c r="N51" s="48"/>
      <c r="O51" s="51"/>
    </row>
    <row r="52" spans="1:15" x14ac:dyDescent="0.25">
      <c r="A52" s="61"/>
      <c r="B52" s="48"/>
      <c r="C52" s="2">
        <v>9</v>
      </c>
      <c r="D52">
        <v>29.98</v>
      </c>
      <c r="F52">
        <v>0</v>
      </c>
      <c r="G52">
        <f t="shared" si="0"/>
        <v>0</v>
      </c>
      <c r="J52">
        <f t="shared" si="1"/>
        <v>29.98</v>
      </c>
      <c r="K52" s="48"/>
      <c r="L52" s="48"/>
      <c r="M52" s="48"/>
      <c r="N52" s="48"/>
      <c r="O52" s="51"/>
    </row>
    <row r="53" spans="1:15" x14ac:dyDescent="0.25">
      <c r="A53" s="62"/>
      <c r="B53" s="49"/>
      <c r="C53" s="13">
        <v>10</v>
      </c>
      <c r="D53" s="14">
        <v>29.94</v>
      </c>
      <c r="E53" s="14"/>
      <c r="F53" s="14">
        <v>0</v>
      </c>
      <c r="G53" s="14">
        <f t="shared" si="0"/>
        <v>0</v>
      </c>
      <c r="H53" s="14"/>
      <c r="I53" s="14"/>
      <c r="J53" s="14">
        <f t="shared" si="1"/>
        <v>29.94</v>
      </c>
      <c r="K53" s="49"/>
      <c r="L53" s="49"/>
      <c r="M53" s="49"/>
      <c r="N53" s="49"/>
      <c r="O53" s="52"/>
    </row>
    <row r="54" spans="1:15" x14ac:dyDescent="0.25">
      <c r="A54" s="60" t="s">
        <v>25</v>
      </c>
      <c r="B54" s="47" t="s">
        <v>26</v>
      </c>
      <c r="C54" s="11">
        <v>1</v>
      </c>
      <c r="D54" s="12">
        <v>32.869999999999997</v>
      </c>
      <c r="E54" s="12"/>
      <c r="F54" s="12">
        <v>1</v>
      </c>
      <c r="G54" s="12">
        <f t="shared" si="0"/>
        <v>5</v>
      </c>
      <c r="H54" s="12"/>
      <c r="I54" s="12"/>
      <c r="J54" s="12">
        <f t="shared" si="1"/>
        <v>37.869999999999997</v>
      </c>
      <c r="K54" s="47">
        <f>SUM(F54:F63)</f>
        <v>17</v>
      </c>
      <c r="L54" s="47">
        <f>_xlfn.RANK.EQ(K54,K4:K93,1)</f>
        <v>7</v>
      </c>
      <c r="M54" s="47">
        <f>SUM(J54:J63)</f>
        <v>473.23999999999995</v>
      </c>
      <c r="N54" s="47">
        <f>_xlfn.RANK.EQ(M54,M4:M93,1)</f>
        <v>8</v>
      </c>
      <c r="O54" s="50">
        <f>Q7/M54*100</f>
        <v>57.577550502916061</v>
      </c>
    </row>
    <row r="55" spans="1:15" x14ac:dyDescent="0.25">
      <c r="A55" s="61"/>
      <c r="B55" s="48"/>
      <c r="C55" s="2">
        <v>2</v>
      </c>
      <c r="D55">
        <v>31.7</v>
      </c>
      <c r="F55">
        <v>0</v>
      </c>
      <c r="G55">
        <f t="shared" si="0"/>
        <v>0</v>
      </c>
      <c r="J55">
        <f t="shared" si="1"/>
        <v>31.7</v>
      </c>
      <c r="K55" s="48"/>
      <c r="L55" s="48"/>
      <c r="M55" s="48"/>
      <c r="N55" s="48"/>
      <c r="O55" s="51"/>
    </row>
    <row r="56" spans="1:15" x14ac:dyDescent="0.25">
      <c r="A56" s="61"/>
      <c r="B56" s="48"/>
      <c r="C56" s="2">
        <v>3</v>
      </c>
      <c r="D56">
        <v>34.15</v>
      </c>
      <c r="F56">
        <v>6</v>
      </c>
      <c r="G56">
        <f t="shared" si="0"/>
        <v>30</v>
      </c>
      <c r="J56">
        <f t="shared" si="1"/>
        <v>64.150000000000006</v>
      </c>
      <c r="K56" s="48"/>
      <c r="L56" s="48"/>
      <c r="M56" s="48"/>
      <c r="N56" s="48"/>
      <c r="O56" s="51"/>
    </row>
    <row r="57" spans="1:15" x14ac:dyDescent="0.25">
      <c r="A57" s="61"/>
      <c r="B57" s="48"/>
      <c r="C57" s="2">
        <v>4</v>
      </c>
      <c r="D57">
        <v>49.92</v>
      </c>
      <c r="F57">
        <v>1</v>
      </c>
      <c r="G57">
        <f t="shared" si="0"/>
        <v>5</v>
      </c>
      <c r="J57">
        <f t="shared" si="1"/>
        <v>54.92</v>
      </c>
      <c r="K57" s="48"/>
      <c r="L57" s="48"/>
      <c r="M57" s="48"/>
      <c r="N57" s="48"/>
      <c r="O57" s="51"/>
    </row>
    <row r="58" spans="1:15" x14ac:dyDescent="0.25">
      <c r="A58" s="61"/>
      <c r="B58" s="48"/>
      <c r="C58" s="2">
        <v>5</v>
      </c>
      <c r="D58">
        <v>32.46</v>
      </c>
      <c r="F58">
        <v>2</v>
      </c>
      <c r="G58">
        <f t="shared" ref="G58:G93" si="2">PRODUCT(F58*5)</f>
        <v>10</v>
      </c>
      <c r="J58">
        <f t="shared" ref="J58:J93" si="3">SUM(D58,G58,H58*10,I58*10)-(E58*10)</f>
        <v>42.46</v>
      </c>
      <c r="K58" s="48"/>
      <c r="L58" s="48"/>
      <c r="M58" s="48"/>
      <c r="N58" s="48"/>
      <c r="O58" s="51"/>
    </row>
    <row r="59" spans="1:15" x14ac:dyDescent="0.25">
      <c r="A59" s="61"/>
      <c r="B59" s="48"/>
      <c r="C59" s="2">
        <v>6</v>
      </c>
      <c r="D59">
        <v>55.45</v>
      </c>
      <c r="F59">
        <v>0</v>
      </c>
      <c r="G59">
        <f t="shared" si="2"/>
        <v>0</v>
      </c>
      <c r="J59">
        <f t="shared" si="3"/>
        <v>55.45</v>
      </c>
      <c r="K59" s="48"/>
      <c r="L59" s="48"/>
      <c r="M59" s="48"/>
      <c r="N59" s="48"/>
      <c r="O59" s="51"/>
    </row>
    <row r="60" spans="1:15" x14ac:dyDescent="0.25">
      <c r="A60" s="61"/>
      <c r="B60" s="48"/>
      <c r="C60" s="2">
        <v>7</v>
      </c>
      <c r="D60">
        <v>47.1</v>
      </c>
      <c r="F60">
        <v>2</v>
      </c>
      <c r="G60">
        <f>PRODUCT(F60*5)</f>
        <v>10</v>
      </c>
      <c r="H60">
        <v>1</v>
      </c>
      <c r="J60">
        <f t="shared" si="3"/>
        <v>67.099999999999994</v>
      </c>
      <c r="K60" s="48"/>
      <c r="L60" s="48"/>
      <c r="M60" s="48"/>
      <c r="N60" s="48"/>
      <c r="O60" s="51"/>
    </row>
    <row r="61" spans="1:15" x14ac:dyDescent="0.25">
      <c r="A61" s="61"/>
      <c r="B61" s="48"/>
      <c r="C61" s="2">
        <v>8</v>
      </c>
      <c r="D61">
        <v>31.95</v>
      </c>
      <c r="F61">
        <v>3</v>
      </c>
      <c r="G61">
        <f>PRODUCT(F61*5)</f>
        <v>15</v>
      </c>
      <c r="J61">
        <f t="shared" si="3"/>
        <v>46.95</v>
      </c>
      <c r="K61" s="48"/>
      <c r="L61" s="48"/>
      <c r="M61" s="48"/>
      <c r="N61" s="48"/>
      <c r="O61" s="51"/>
    </row>
    <row r="62" spans="1:15" x14ac:dyDescent="0.25">
      <c r="A62" s="61"/>
      <c r="B62" s="48"/>
      <c r="C62" s="2">
        <v>9</v>
      </c>
      <c r="D62">
        <v>29.44</v>
      </c>
      <c r="F62">
        <v>2</v>
      </c>
      <c r="G62">
        <f t="shared" si="2"/>
        <v>10</v>
      </c>
      <c r="J62">
        <f t="shared" si="3"/>
        <v>39.44</v>
      </c>
      <c r="K62" s="48"/>
      <c r="L62" s="48"/>
      <c r="M62" s="48"/>
      <c r="N62" s="48"/>
      <c r="O62" s="51"/>
    </row>
    <row r="63" spans="1:15" x14ac:dyDescent="0.25">
      <c r="A63" s="62"/>
      <c r="B63" s="49"/>
      <c r="C63" s="13">
        <v>10</v>
      </c>
      <c r="D63" s="14">
        <v>33.200000000000003</v>
      </c>
      <c r="E63" s="14"/>
      <c r="F63" s="14">
        <v>0</v>
      </c>
      <c r="G63" s="14">
        <f t="shared" si="2"/>
        <v>0</v>
      </c>
      <c r="H63" s="14"/>
      <c r="I63" s="14"/>
      <c r="J63" s="14">
        <f t="shared" si="3"/>
        <v>33.200000000000003</v>
      </c>
      <c r="K63" s="49"/>
      <c r="L63" s="49"/>
      <c r="M63" s="49"/>
      <c r="N63" s="49"/>
      <c r="O63" s="52"/>
    </row>
    <row r="64" spans="1:15" x14ac:dyDescent="0.25">
      <c r="A64" s="60" t="s">
        <v>17</v>
      </c>
      <c r="B64" s="47" t="s">
        <v>27</v>
      </c>
      <c r="C64" s="11">
        <v>1</v>
      </c>
      <c r="D64" s="12">
        <v>39.770000000000003</v>
      </c>
      <c r="E64" s="12"/>
      <c r="F64" s="12">
        <v>3</v>
      </c>
      <c r="G64" s="12">
        <f t="shared" si="2"/>
        <v>15</v>
      </c>
      <c r="H64" s="12"/>
      <c r="I64" s="12"/>
      <c r="J64" s="12">
        <f t="shared" si="3"/>
        <v>54.77</v>
      </c>
      <c r="K64" s="47">
        <f>SUM(F64:F73)</f>
        <v>8</v>
      </c>
      <c r="L64" s="47">
        <f>_xlfn.RANK.EQ(K64,K4:K93,1)</f>
        <v>3</v>
      </c>
      <c r="M64" s="47">
        <f>SUM(J64:J73)</f>
        <v>339.69000000000005</v>
      </c>
      <c r="N64" s="47">
        <f>_xlfn.RANK.EQ(M64,M4:M93,1)</f>
        <v>4</v>
      </c>
      <c r="O64" s="50">
        <f>Q7/M64*100</f>
        <v>80.214313050133924</v>
      </c>
    </row>
    <row r="65" spans="1:15" x14ac:dyDescent="0.25">
      <c r="A65" s="61"/>
      <c r="B65" s="48"/>
      <c r="C65" s="2">
        <v>2</v>
      </c>
      <c r="D65">
        <v>28.88</v>
      </c>
      <c r="F65">
        <v>0</v>
      </c>
      <c r="G65">
        <f t="shared" si="2"/>
        <v>0</v>
      </c>
      <c r="J65">
        <f t="shared" si="3"/>
        <v>28.88</v>
      </c>
      <c r="K65" s="48"/>
      <c r="L65" s="48"/>
      <c r="M65" s="48"/>
      <c r="N65" s="48"/>
      <c r="O65" s="51"/>
    </row>
    <row r="66" spans="1:15" x14ac:dyDescent="0.25">
      <c r="A66" s="61"/>
      <c r="B66" s="48"/>
      <c r="C66" s="2">
        <v>3</v>
      </c>
      <c r="D66">
        <v>34.81</v>
      </c>
      <c r="F66">
        <v>0</v>
      </c>
      <c r="G66">
        <f t="shared" si="2"/>
        <v>0</v>
      </c>
      <c r="J66">
        <f t="shared" si="3"/>
        <v>34.81</v>
      </c>
      <c r="K66" s="48"/>
      <c r="L66" s="48"/>
      <c r="M66" s="48"/>
      <c r="N66" s="48"/>
      <c r="O66" s="51"/>
    </row>
    <row r="67" spans="1:15" x14ac:dyDescent="0.25">
      <c r="A67" s="61"/>
      <c r="B67" s="48"/>
      <c r="C67" s="2">
        <v>4</v>
      </c>
      <c r="D67">
        <v>29.04</v>
      </c>
      <c r="F67">
        <v>1</v>
      </c>
      <c r="G67">
        <f t="shared" si="2"/>
        <v>5</v>
      </c>
      <c r="J67">
        <f t="shared" si="3"/>
        <v>34.04</v>
      </c>
      <c r="K67" s="48"/>
      <c r="L67" s="48"/>
      <c r="M67" s="48"/>
      <c r="N67" s="48"/>
      <c r="O67" s="51"/>
    </row>
    <row r="68" spans="1:15" x14ac:dyDescent="0.25">
      <c r="A68" s="61"/>
      <c r="B68" s="48"/>
      <c r="C68" s="2">
        <v>5</v>
      </c>
      <c r="D68">
        <v>27.33</v>
      </c>
      <c r="F68">
        <v>0</v>
      </c>
      <c r="G68">
        <f t="shared" si="2"/>
        <v>0</v>
      </c>
      <c r="J68">
        <f t="shared" si="3"/>
        <v>27.33</v>
      </c>
      <c r="K68" s="48"/>
      <c r="L68" s="48"/>
      <c r="M68" s="48"/>
      <c r="N68" s="48"/>
      <c r="O68" s="51"/>
    </row>
    <row r="69" spans="1:15" x14ac:dyDescent="0.25">
      <c r="A69" s="61"/>
      <c r="B69" s="48"/>
      <c r="C69" s="2">
        <v>6</v>
      </c>
      <c r="D69">
        <v>28.98</v>
      </c>
      <c r="F69">
        <v>1</v>
      </c>
      <c r="G69">
        <f t="shared" si="2"/>
        <v>5</v>
      </c>
      <c r="J69">
        <f t="shared" si="3"/>
        <v>33.980000000000004</v>
      </c>
      <c r="K69" s="48"/>
      <c r="L69" s="48"/>
      <c r="M69" s="48"/>
      <c r="N69" s="48"/>
      <c r="O69" s="51"/>
    </row>
    <row r="70" spans="1:15" x14ac:dyDescent="0.25">
      <c r="A70" s="61"/>
      <c r="B70" s="48"/>
      <c r="C70" s="2">
        <v>7</v>
      </c>
      <c r="D70">
        <v>25.86</v>
      </c>
      <c r="F70">
        <v>0</v>
      </c>
      <c r="G70">
        <f t="shared" si="2"/>
        <v>0</v>
      </c>
      <c r="J70">
        <f t="shared" si="3"/>
        <v>25.86</v>
      </c>
      <c r="K70" s="48"/>
      <c r="L70" s="48"/>
      <c r="M70" s="48"/>
      <c r="N70" s="48"/>
      <c r="O70" s="51"/>
    </row>
    <row r="71" spans="1:15" x14ac:dyDescent="0.25">
      <c r="A71" s="61"/>
      <c r="B71" s="48"/>
      <c r="C71" s="2">
        <v>8</v>
      </c>
      <c r="D71">
        <v>29.44</v>
      </c>
      <c r="F71">
        <v>0</v>
      </c>
      <c r="G71">
        <f t="shared" si="2"/>
        <v>0</v>
      </c>
      <c r="J71">
        <f t="shared" si="3"/>
        <v>29.44</v>
      </c>
      <c r="K71" s="48"/>
      <c r="L71" s="48"/>
      <c r="M71" s="48"/>
      <c r="N71" s="48"/>
      <c r="O71" s="51"/>
    </row>
    <row r="72" spans="1:15" x14ac:dyDescent="0.25">
      <c r="A72" s="61"/>
      <c r="B72" s="48"/>
      <c r="C72" s="2">
        <v>9</v>
      </c>
      <c r="D72">
        <v>26.61</v>
      </c>
      <c r="F72">
        <v>1</v>
      </c>
      <c r="G72">
        <f t="shared" si="2"/>
        <v>5</v>
      </c>
      <c r="J72">
        <f t="shared" si="3"/>
        <v>31.61</v>
      </c>
      <c r="K72" s="48"/>
      <c r="L72" s="48"/>
      <c r="M72" s="48"/>
      <c r="N72" s="48"/>
      <c r="O72" s="51"/>
    </row>
    <row r="73" spans="1:15" x14ac:dyDescent="0.25">
      <c r="A73" s="62"/>
      <c r="B73" s="49"/>
      <c r="C73" s="13">
        <v>10</v>
      </c>
      <c r="D73" s="14">
        <v>28.97</v>
      </c>
      <c r="E73" s="14"/>
      <c r="F73" s="14">
        <v>2</v>
      </c>
      <c r="G73" s="14">
        <f t="shared" si="2"/>
        <v>10</v>
      </c>
      <c r="H73" s="14"/>
      <c r="I73" s="14"/>
      <c r="J73" s="14">
        <f t="shared" si="3"/>
        <v>38.97</v>
      </c>
      <c r="K73" s="49"/>
      <c r="L73" s="49"/>
      <c r="M73" s="49"/>
      <c r="N73" s="49"/>
      <c r="O73" s="52"/>
    </row>
    <row r="74" spans="1:15" x14ac:dyDescent="0.25">
      <c r="A74" s="60" t="s">
        <v>17</v>
      </c>
      <c r="B74" s="47" t="s">
        <v>28</v>
      </c>
      <c r="C74" s="11">
        <v>1</v>
      </c>
      <c r="D74" s="12">
        <v>25.28</v>
      </c>
      <c r="E74" s="12"/>
      <c r="F74" s="12">
        <v>3</v>
      </c>
      <c r="G74" s="12">
        <f t="shared" si="2"/>
        <v>15</v>
      </c>
      <c r="H74" s="12"/>
      <c r="I74" s="12"/>
      <c r="J74" s="12">
        <f t="shared" si="3"/>
        <v>40.28</v>
      </c>
      <c r="K74" s="47">
        <f>SUM(F74:F83)</f>
        <v>9</v>
      </c>
      <c r="L74" s="47">
        <f>_xlfn.RANK.EQ(K74,K4:K93,1)</f>
        <v>5</v>
      </c>
      <c r="M74" s="47">
        <f>SUM(J74:J83)</f>
        <v>296.06</v>
      </c>
      <c r="N74" s="47">
        <f>_xlfn.RANK.EQ(M74,M4:M93,1)</f>
        <v>2</v>
      </c>
      <c r="O74" s="50">
        <f>Q7/M74*100</f>
        <v>92.035398230088489</v>
      </c>
    </row>
    <row r="75" spans="1:15" x14ac:dyDescent="0.25">
      <c r="A75" s="61"/>
      <c r="B75" s="48"/>
      <c r="C75" s="2">
        <v>2</v>
      </c>
      <c r="D75">
        <v>23.91</v>
      </c>
      <c r="F75">
        <v>0</v>
      </c>
      <c r="G75">
        <f t="shared" si="2"/>
        <v>0</v>
      </c>
      <c r="J75">
        <f t="shared" si="3"/>
        <v>23.91</v>
      </c>
      <c r="K75" s="48"/>
      <c r="L75" s="48"/>
      <c r="M75" s="48"/>
      <c r="N75" s="48"/>
      <c r="O75" s="51"/>
    </row>
    <row r="76" spans="1:15" x14ac:dyDescent="0.25">
      <c r="A76" s="61"/>
      <c r="B76" s="48"/>
      <c r="C76" s="2">
        <v>3</v>
      </c>
      <c r="D76">
        <v>24.88</v>
      </c>
      <c r="F76">
        <v>2</v>
      </c>
      <c r="G76">
        <f t="shared" si="2"/>
        <v>10</v>
      </c>
      <c r="J76">
        <f t="shared" si="3"/>
        <v>34.879999999999995</v>
      </c>
      <c r="K76" s="48"/>
      <c r="L76" s="48"/>
      <c r="M76" s="48"/>
      <c r="N76" s="48"/>
      <c r="O76" s="51"/>
    </row>
    <row r="77" spans="1:15" x14ac:dyDescent="0.25">
      <c r="A77" s="61"/>
      <c r="B77" s="48"/>
      <c r="C77" s="2">
        <v>4</v>
      </c>
      <c r="D77">
        <v>24.3</v>
      </c>
      <c r="F77">
        <v>1</v>
      </c>
      <c r="G77">
        <f t="shared" si="2"/>
        <v>5</v>
      </c>
      <c r="J77">
        <f t="shared" si="3"/>
        <v>29.3</v>
      </c>
      <c r="K77" s="48"/>
      <c r="L77" s="48"/>
      <c r="M77" s="48"/>
      <c r="N77" s="48"/>
      <c r="O77" s="51"/>
    </row>
    <row r="78" spans="1:15" x14ac:dyDescent="0.25">
      <c r="A78" s="61"/>
      <c r="B78" s="48"/>
      <c r="C78" s="2">
        <v>5</v>
      </c>
      <c r="D78">
        <v>23.96</v>
      </c>
      <c r="F78">
        <v>1</v>
      </c>
      <c r="G78">
        <f t="shared" si="2"/>
        <v>5</v>
      </c>
      <c r="J78">
        <f t="shared" si="3"/>
        <v>28.96</v>
      </c>
      <c r="K78" s="48"/>
      <c r="L78" s="48"/>
      <c r="M78" s="48"/>
      <c r="N78" s="48"/>
      <c r="O78" s="51"/>
    </row>
    <row r="79" spans="1:15" x14ac:dyDescent="0.25">
      <c r="A79" s="61"/>
      <c r="B79" s="48"/>
      <c r="C79" s="2">
        <v>6</v>
      </c>
      <c r="D79">
        <v>28.33</v>
      </c>
      <c r="F79">
        <v>0</v>
      </c>
      <c r="G79">
        <f t="shared" si="2"/>
        <v>0</v>
      </c>
      <c r="J79">
        <f t="shared" si="3"/>
        <v>28.33</v>
      </c>
      <c r="K79" s="48"/>
      <c r="L79" s="48"/>
      <c r="M79" s="48"/>
      <c r="N79" s="48"/>
      <c r="O79" s="51"/>
    </row>
    <row r="80" spans="1:15" x14ac:dyDescent="0.25">
      <c r="A80" s="61"/>
      <c r="B80" s="48"/>
      <c r="C80" s="2">
        <v>7</v>
      </c>
      <c r="D80">
        <v>22.48</v>
      </c>
      <c r="F80">
        <v>0</v>
      </c>
      <c r="G80">
        <f t="shared" si="2"/>
        <v>0</v>
      </c>
      <c r="J80">
        <f t="shared" si="3"/>
        <v>22.48</v>
      </c>
      <c r="K80" s="48"/>
      <c r="L80" s="48"/>
      <c r="M80" s="48"/>
      <c r="N80" s="48"/>
      <c r="O80" s="51"/>
    </row>
    <row r="81" spans="1:15" x14ac:dyDescent="0.25">
      <c r="A81" s="61"/>
      <c r="B81" s="48"/>
      <c r="C81" s="2">
        <v>8</v>
      </c>
      <c r="D81">
        <v>24.88</v>
      </c>
      <c r="F81">
        <v>0</v>
      </c>
      <c r="G81">
        <f t="shared" si="2"/>
        <v>0</v>
      </c>
      <c r="J81">
        <f t="shared" si="3"/>
        <v>24.88</v>
      </c>
      <c r="K81" s="48"/>
      <c r="L81" s="48"/>
      <c r="M81" s="48"/>
      <c r="N81" s="48"/>
      <c r="O81" s="51"/>
    </row>
    <row r="82" spans="1:15" x14ac:dyDescent="0.25">
      <c r="A82" s="61"/>
      <c r="B82" s="48"/>
      <c r="C82" s="2">
        <v>9</v>
      </c>
      <c r="D82">
        <v>24.49</v>
      </c>
      <c r="F82">
        <v>1</v>
      </c>
      <c r="G82">
        <f t="shared" si="2"/>
        <v>5</v>
      </c>
      <c r="J82">
        <f t="shared" si="3"/>
        <v>29.49</v>
      </c>
      <c r="K82" s="48"/>
      <c r="L82" s="48"/>
      <c r="M82" s="48"/>
      <c r="N82" s="48"/>
      <c r="O82" s="51"/>
    </row>
    <row r="83" spans="1:15" x14ac:dyDescent="0.25">
      <c r="A83" s="62"/>
      <c r="B83" s="49"/>
      <c r="C83" s="13">
        <v>10</v>
      </c>
      <c r="D83" s="14">
        <v>28.55</v>
      </c>
      <c r="E83" s="14"/>
      <c r="F83" s="14">
        <v>1</v>
      </c>
      <c r="G83" s="14">
        <f t="shared" si="2"/>
        <v>5</v>
      </c>
      <c r="H83" s="14"/>
      <c r="I83" s="14"/>
      <c r="J83" s="14">
        <f t="shared" si="3"/>
        <v>33.549999999999997</v>
      </c>
      <c r="K83" s="49"/>
      <c r="L83" s="49"/>
      <c r="M83" s="49"/>
      <c r="N83" s="49"/>
      <c r="O83" s="52"/>
    </row>
    <row r="84" spans="1:15" x14ac:dyDescent="0.25">
      <c r="A84" s="60" t="s">
        <v>17</v>
      </c>
      <c r="B84" s="47" t="s">
        <v>29</v>
      </c>
      <c r="C84" s="11">
        <v>1</v>
      </c>
      <c r="D84" s="12">
        <v>43.2</v>
      </c>
      <c r="E84" s="12"/>
      <c r="F84" s="12">
        <v>0</v>
      </c>
      <c r="G84" s="12">
        <f t="shared" si="2"/>
        <v>0</v>
      </c>
      <c r="H84" s="12"/>
      <c r="I84" s="12"/>
      <c r="J84" s="12">
        <f t="shared" si="3"/>
        <v>43.2</v>
      </c>
      <c r="K84" s="47">
        <f>SUM(F84:F93)</f>
        <v>7</v>
      </c>
      <c r="L84" s="47">
        <f>_xlfn.RANK.EQ(K84,K4:K93,1)</f>
        <v>2</v>
      </c>
      <c r="M84" s="47">
        <f>SUM(J84:J93)</f>
        <v>570.51</v>
      </c>
      <c r="N84" s="47">
        <f>_xlfn.RANK.EQ(M84,M4:M93,1)</f>
        <v>9</v>
      </c>
      <c r="O84" s="50">
        <f>Q7/M84*100</f>
        <v>47.760775446530289</v>
      </c>
    </row>
    <row r="85" spans="1:15" x14ac:dyDescent="0.25">
      <c r="A85" s="61"/>
      <c r="B85" s="48"/>
      <c r="C85" s="2">
        <v>2</v>
      </c>
      <c r="D85">
        <v>42.1</v>
      </c>
      <c r="F85">
        <v>3</v>
      </c>
      <c r="G85">
        <f t="shared" si="2"/>
        <v>15</v>
      </c>
      <c r="H85">
        <v>1</v>
      </c>
      <c r="J85">
        <f t="shared" si="3"/>
        <v>67.099999999999994</v>
      </c>
      <c r="K85" s="48"/>
      <c r="L85" s="48"/>
      <c r="M85" s="48"/>
      <c r="N85" s="48"/>
      <c r="O85" s="51"/>
    </row>
    <row r="86" spans="1:15" x14ac:dyDescent="0.25">
      <c r="A86" s="61"/>
      <c r="B86" s="48"/>
      <c r="C86" s="2">
        <v>3</v>
      </c>
      <c r="D86">
        <v>72.52</v>
      </c>
      <c r="F86">
        <v>2</v>
      </c>
      <c r="G86">
        <f t="shared" si="2"/>
        <v>10</v>
      </c>
      <c r="J86">
        <f t="shared" si="3"/>
        <v>82.52</v>
      </c>
      <c r="K86" s="48"/>
      <c r="L86" s="48"/>
      <c r="M86" s="48"/>
      <c r="N86" s="48"/>
      <c r="O86" s="51"/>
    </row>
    <row r="87" spans="1:15" x14ac:dyDescent="0.25">
      <c r="A87" s="61"/>
      <c r="B87" s="48"/>
      <c r="C87" s="2">
        <v>4</v>
      </c>
      <c r="D87">
        <v>72.989999999999995</v>
      </c>
      <c r="F87">
        <v>1</v>
      </c>
      <c r="G87">
        <f t="shared" si="2"/>
        <v>5</v>
      </c>
      <c r="J87">
        <f t="shared" si="3"/>
        <v>77.989999999999995</v>
      </c>
      <c r="K87" s="48"/>
      <c r="L87" s="48"/>
      <c r="M87" s="48"/>
      <c r="N87" s="48"/>
      <c r="O87" s="51"/>
    </row>
    <row r="88" spans="1:15" x14ac:dyDescent="0.25">
      <c r="A88" s="61"/>
      <c r="B88" s="48"/>
      <c r="C88" s="2">
        <v>5</v>
      </c>
      <c r="D88">
        <v>69.66</v>
      </c>
      <c r="F88">
        <v>1</v>
      </c>
      <c r="G88">
        <f t="shared" si="2"/>
        <v>5</v>
      </c>
      <c r="J88">
        <f t="shared" si="3"/>
        <v>74.66</v>
      </c>
      <c r="K88" s="48"/>
      <c r="L88" s="48"/>
      <c r="M88" s="48"/>
      <c r="N88" s="48"/>
      <c r="O88" s="51"/>
    </row>
    <row r="89" spans="1:15" x14ac:dyDescent="0.25">
      <c r="A89" s="61"/>
      <c r="B89" s="48"/>
      <c r="C89" s="2">
        <v>6</v>
      </c>
      <c r="D89">
        <v>41.83</v>
      </c>
      <c r="F89">
        <v>0</v>
      </c>
      <c r="G89">
        <f t="shared" si="2"/>
        <v>0</v>
      </c>
      <c r="H89">
        <v>1</v>
      </c>
      <c r="J89">
        <f t="shared" si="3"/>
        <v>51.83</v>
      </c>
      <c r="K89" s="48"/>
      <c r="L89" s="48"/>
      <c r="M89" s="48"/>
      <c r="N89" s="48"/>
      <c r="O89" s="51"/>
    </row>
    <row r="90" spans="1:15" x14ac:dyDescent="0.25">
      <c r="A90" s="61"/>
      <c r="B90" s="48"/>
      <c r="C90" s="2">
        <v>7</v>
      </c>
      <c r="D90">
        <v>36.979999999999997</v>
      </c>
      <c r="F90">
        <v>0</v>
      </c>
      <c r="G90">
        <f t="shared" si="2"/>
        <v>0</v>
      </c>
      <c r="J90">
        <f t="shared" si="3"/>
        <v>36.979999999999997</v>
      </c>
      <c r="K90" s="48"/>
      <c r="L90" s="48"/>
      <c r="M90" s="48"/>
      <c r="N90" s="48"/>
      <c r="O90" s="51"/>
    </row>
    <row r="91" spans="1:15" x14ac:dyDescent="0.25">
      <c r="A91" s="61"/>
      <c r="B91" s="48"/>
      <c r="C91" s="2">
        <v>8</v>
      </c>
      <c r="D91">
        <v>38.24</v>
      </c>
      <c r="F91">
        <v>0</v>
      </c>
      <c r="G91">
        <f t="shared" si="2"/>
        <v>0</v>
      </c>
      <c r="J91">
        <f t="shared" si="3"/>
        <v>38.24</v>
      </c>
      <c r="K91" s="48"/>
      <c r="L91" s="48"/>
      <c r="M91" s="48"/>
      <c r="N91" s="48"/>
      <c r="O91" s="51"/>
    </row>
    <row r="92" spans="1:15" x14ac:dyDescent="0.25">
      <c r="A92" s="61"/>
      <c r="B92" s="48"/>
      <c r="C92" s="2">
        <v>9</v>
      </c>
      <c r="D92">
        <v>39.130000000000003</v>
      </c>
      <c r="F92">
        <v>0</v>
      </c>
      <c r="G92">
        <f t="shared" si="2"/>
        <v>0</v>
      </c>
      <c r="J92">
        <f t="shared" si="3"/>
        <v>39.130000000000003</v>
      </c>
      <c r="K92" s="48"/>
      <c r="L92" s="48"/>
      <c r="M92" s="48"/>
      <c r="N92" s="48"/>
      <c r="O92" s="51"/>
    </row>
    <row r="93" spans="1:15" x14ac:dyDescent="0.25">
      <c r="A93" s="62"/>
      <c r="B93" s="49"/>
      <c r="C93" s="13">
        <v>10</v>
      </c>
      <c r="D93" s="14">
        <v>48.86</v>
      </c>
      <c r="E93" s="14"/>
      <c r="F93" s="14">
        <v>0</v>
      </c>
      <c r="G93" s="14">
        <f t="shared" si="2"/>
        <v>0</v>
      </c>
      <c r="H93" s="14">
        <v>1</v>
      </c>
      <c r="I93" s="14"/>
      <c r="J93" s="14">
        <f t="shared" si="3"/>
        <v>58.86</v>
      </c>
      <c r="K93" s="49"/>
      <c r="L93" s="49"/>
      <c r="M93" s="49"/>
      <c r="N93" s="49"/>
      <c r="O93" s="52"/>
    </row>
    <row r="97" spans="18:32" x14ac:dyDescent="0.25"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</row>
    <row r="98" spans="18:32" x14ac:dyDescent="0.25"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</row>
    <row r="99" spans="18:32" x14ac:dyDescent="0.25"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</row>
    <row r="100" spans="18:32" x14ac:dyDescent="0.25"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</row>
    <row r="101" spans="18:32" x14ac:dyDescent="0.25"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</row>
    <row r="102" spans="18:32" x14ac:dyDescent="0.25"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</row>
    <row r="103" spans="18:32" x14ac:dyDescent="0.25"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</row>
    <row r="104" spans="18:32" x14ac:dyDescent="0.25"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</row>
    <row r="105" spans="18:32" x14ac:dyDescent="0.25"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8:32" x14ac:dyDescent="0.25"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</row>
  </sheetData>
  <mergeCells count="67">
    <mergeCell ref="O84:O93"/>
    <mergeCell ref="A84:A93"/>
    <mergeCell ref="B84:B93"/>
    <mergeCell ref="K84:K93"/>
    <mergeCell ref="L84:L93"/>
    <mergeCell ref="M84:M93"/>
    <mergeCell ref="N84:N9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64:N73"/>
    <mergeCell ref="O54:O63"/>
    <mergeCell ref="A54:A63"/>
    <mergeCell ref="B54:B63"/>
    <mergeCell ref="K54:K63"/>
    <mergeCell ref="L54:L63"/>
    <mergeCell ref="M54:M63"/>
    <mergeCell ref="N54:N63"/>
    <mergeCell ref="O34:O43"/>
    <mergeCell ref="A44:A53"/>
    <mergeCell ref="B44:B53"/>
    <mergeCell ref="K44:K53"/>
    <mergeCell ref="L44:L53"/>
    <mergeCell ref="M44:M53"/>
    <mergeCell ref="N44:N53"/>
    <mergeCell ref="O44:O53"/>
    <mergeCell ref="A34:A43"/>
    <mergeCell ref="B34:B43"/>
    <mergeCell ref="K34:K43"/>
    <mergeCell ref="L34:L43"/>
    <mergeCell ref="M34:M43"/>
    <mergeCell ref="N34:N43"/>
    <mergeCell ref="O14:O23"/>
    <mergeCell ref="A24:A33"/>
    <mergeCell ref="B24:B33"/>
    <mergeCell ref="K24:K33"/>
    <mergeCell ref="L24:L33"/>
    <mergeCell ref="M24:M33"/>
    <mergeCell ref="N24:N33"/>
    <mergeCell ref="O24:O33"/>
    <mergeCell ref="A14:A23"/>
    <mergeCell ref="B14:B23"/>
    <mergeCell ref="K14:K23"/>
    <mergeCell ref="L14:L23"/>
    <mergeCell ref="M14:M23"/>
    <mergeCell ref="N14:N23"/>
    <mergeCell ref="N4:N13"/>
    <mergeCell ref="O4:O13"/>
    <mergeCell ref="A1:XFD1"/>
    <mergeCell ref="A2:XFD2"/>
    <mergeCell ref="Q6:R6"/>
    <mergeCell ref="Q7:R7"/>
    <mergeCell ref="A4:A13"/>
    <mergeCell ref="B4:B13"/>
    <mergeCell ref="K4:K13"/>
    <mergeCell ref="L4:L13"/>
    <mergeCell ref="M4:M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workbookViewId="0">
      <selection activeCell="F12" sqref="F12"/>
    </sheetView>
  </sheetViews>
  <sheetFormatPr defaultRowHeight="15" x14ac:dyDescent="0.25"/>
  <cols>
    <col min="2" max="2" width="20.28515625" bestFit="1" customWidth="1"/>
    <col min="3" max="3" width="5.85546875" style="2" bestFit="1" customWidth="1"/>
    <col min="4" max="4" width="22.5703125" customWidth="1"/>
    <col min="6" max="6" width="18.425781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87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F3" s="39" t="s">
        <v>80</v>
      </c>
    </row>
    <row r="4" spans="1:9" ht="15.75" thickBot="1" x14ac:dyDescent="0.3">
      <c r="A4" t="s">
        <v>17</v>
      </c>
      <c r="B4" t="s">
        <v>47</v>
      </c>
      <c r="C4" s="2">
        <v>37</v>
      </c>
      <c r="D4">
        <f>C4/H6*100</f>
        <v>77.083333333333343</v>
      </c>
      <c r="E4">
        <f>_xlfn.RANK.EQ(D4,D4:D43,0)</f>
        <v>13</v>
      </c>
    </row>
    <row r="5" spans="1:9" x14ac:dyDescent="0.25">
      <c r="A5" t="s">
        <v>42</v>
      </c>
      <c r="B5" t="s">
        <v>48</v>
      </c>
      <c r="C5" s="2">
        <v>38</v>
      </c>
      <c r="D5">
        <f>C5/H6*100</f>
        <v>79.166666666666657</v>
      </c>
      <c r="E5">
        <f>_xlfn.RANK.EQ(D5,D4:D43,0)</f>
        <v>11</v>
      </c>
      <c r="H5" s="64" t="s">
        <v>78</v>
      </c>
      <c r="I5" s="65"/>
    </row>
    <row r="6" spans="1:9" ht="15.75" thickBot="1" x14ac:dyDescent="0.3">
      <c r="A6" t="s">
        <v>31</v>
      </c>
      <c r="B6" t="s">
        <v>65</v>
      </c>
      <c r="C6" s="2">
        <v>48</v>
      </c>
      <c r="D6">
        <f>C6/H6*100</f>
        <v>100</v>
      </c>
      <c r="E6">
        <f>_xlfn.RANK.EQ(D6,D4:D43,0)</f>
        <v>1</v>
      </c>
      <c r="F6">
        <v>1</v>
      </c>
      <c r="H6" s="58">
        <v>48</v>
      </c>
      <c r="I6" s="59"/>
    </row>
    <row r="7" spans="1:9" x14ac:dyDescent="0.25">
      <c r="A7" t="s">
        <v>31</v>
      </c>
      <c r="B7" t="s">
        <v>66</v>
      </c>
      <c r="C7" s="2">
        <v>47</v>
      </c>
      <c r="D7">
        <f>C7/H6*100</f>
        <v>97.916666666666657</v>
      </c>
      <c r="E7">
        <f>_xlfn.RANK.EQ(D7,D4:D43,0)</f>
        <v>2</v>
      </c>
      <c r="F7">
        <v>2</v>
      </c>
      <c r="H7" s="17"/>
      <c r="I7" s="17"/>
    </row>
    <row r="8" spans="1:9" x14ac:dyDescent="0.25">
      <c r="A8" t="s">
        <v>31</v>
      </c>
      <c r="B8" t="s">
        <v>49</v>
      </c>
      <c r="C8" s="2">
        <v>31</v>
      </c>
      <c r="D8">
        <f>C8/H6*100</f>
        <v>64.583333333333343</v>
      </c>
      <c r="E8">
        <f>_xlfn.RANK.EQ(D8,D4:D43,0)</f>
        <v>20</v>
      </c>
      <c r="H8" s="18"/>
      <c r="I8" s="18"/>
    </row>
    <row r="9" spans="1:9" x14ac:dyDescent="0.25">
      <c r="A9" t="s">
        <v>31</v>
      </c>
      <c r="B9" t="s">
        <v>67</v>
      </c>
      <c r="C9" s="2">
        <v>28</v>
      </c>
      <c r="D9">
        <f>C9/H6*100</f>
        <v>58.333333333333336</v>
      </c>
      <c r="E9">
        <f>_xlfn.RANK.EQ(D9,D4:D43,0)</f>
        <v>21</v>
      </c>
      <c r="H9" s="18"/>
      <c r="I9" s="18"/>
    </row>
    <row r="10" spans="1:9" x14ac:dyDescent="0.25">
      <c r="A10" t="s">
        <v>17</v>
      </c>
      <c r="B10" t="s">
        <v>50</v>
      </c>
      <c r="C10" s="2">
        <v>40</v>
      </c>
      <c r="D10">
        <f>C10/H6*100</f>
        <v>83.333333333333343</v>
      </c>
      <c r="E10">
        <f>_xlfn.RANK.EQ(D10,D4:D43,0)</f>
        <v>9</v>
      </c>
      <c r="H10" s="18"/>
      <c r="I10" s="18"/>
    </row>
    <row r="11" spans="1:9" x14ac:dyDescent="0.25">
      <c r="A11" t="s">
        <v>51</v>
      </c>
      <c r="B11" t="s">
        <v>52</v>
      </c>
      <c r="C11" s="2">
        <v>23</v>
      </c>
      <c r="D11">
        <f>C11/H6*100</f>
        <v>47.916666666666671</v>
      </c>
      <c r="E11">
        <f>_xlfn.RANK.EQ(D11,D4:D43,0)</f>
        <v>23</v>
      </c>
      <c r="H11" s="18"/>
      <c r="I11" s="18"/>
    </row>
    <row r="12" spans="1:9" x14ac:dyDescent="0.25">
      <c r="A12" t="s">
        <v>17</v>
      </c>
      <c r="B12" t="s">
        <v>68</v>
      </c>
      <c r="C12" s="2">
        <v>44</v>
      </c>
      <c r="D12">
        <f>C12/H6*100</f>
        <v>91.666666666666657</v>
      </c>
      <c r="E12">
        <f>_xlfn.RANK.EQ(D12,D4:D43,0)</f>
        <v>5</v>
      </c>
      <c r="F12">
        <v>5</v>
      </c>
      <c r="H12" s="18"/>
      <c r="I12" s="18"/>
    </row>
    <row r="13" spans="1:9" x14ac:dyDescent="0.25">
      <c r="A13" t="s">
        <v>42</v>
      </c>
      <c r="B13" t="s">
        <v>53</v>
      </c>
      <c r="C13" s="2">
        <v>33</v>
      </c>
      <c r="D13">
        <f>C13/H6*100</f>
        <v>68.75</v>
      </c>
      <c r="E13">
        <f>_xlfn.RANK.EQ(D13,D4:D43,0)</f>
        <v>17</v>
      </c>
      <c r="H13" s="18"/>
      <c r="I13" s="18"/>
    </row>
    <row r="14" spans="1:9" x14ac:dyDescent="0.25">
      <c r="A14" t="s">
        <v>25</v>
      </c>
      <c r="B14" t="s">
        <v>54</v>
      </c>
      <c r="C14" s="2">
        <v>34</v>
      </c>
      <c r="D14">
        <f>C14/H6*100</f>
        <v>70.833333333333343</v>
      </c>
      <c r="E14">
        <f>_xlfn.RANK.EQ(D14,D4:D43,0)</f>
        <v>15</v>
      </c>
    </row>
    <row r="15" spans="1:9" x14ac:dyDescent="0.25">
      <c r="A15" t="s">
        <v>42</v>
      </c>
      <c r="B15" t="s">
        <v>55</v>
      </c>
      <c r="C15" s="2">
        <v>46</v>
      </c>
      <c r="D15">
        <f>C15/H6*100</f>
        <v>95.833333333333343</v>
      </c>
      <c r="E15">
        <f>_xlfn.RANK.EQ(D15,D4:D43,0)</f>
        <v>3</v>
      </c>
      <c r="F15">
        <v>4</v>
      </c>
    </row>
    <row r="16" spans="1:9" x14ac:dyDescent="0.25">
      <c r="A16" t="s">
        <v>17</v>
      </c>
      <c r="B16" t="s">
        <v>69</v>
      </c>
      <c r="C16" s="2">
        <v>42</v>
      </c>
      <c r="D16">
        <f>C16/H6*100</f>
        <v>87.5</v>
      </c>
      <c r="E16">
        <f>_xlfn.RANK.EQ(D16,D4:D43,0)</f>
        <v>7</v>
      </c>
    </row>
    <row r="17" spans="1:6" x14ac:dyDescent="0.25">
      <c r="A17" t="s">
        <v>31</v>
      </c>
      <c r="B17" t="s">
        <v>56</v>
      </c>
      <c r="C17" s="2">
        <v>39</v>
      </c>
      <c r="D17">
        <f>C17/H6*100</f>
        <v>81.25</v>
      </c>
      <c r="E17">
        <f>_xlfn.RANK.EQ(D17,D4:D43,0)</f>
        <v>10</v>
      </c>
    </row>
    <row r="18" spans="1:6" x14ac:dyDescent="0.25">
      <c r="A18" t="s">
        <v>51</v>
      </c>
      <c r="B18" t="s">
        <v>57</v>
      </c>
      <c r="C18" s="2">
        <v>32</v>
      </c>
      <c r="D18">
        <f>C18/H6*100</f>
        <v>66.666666666666657</v>
      </c>
      <c r="E18">
        <f>_xlfn.RANK.EQ(D18,D4:D43,0)</f>
        <v>18</v>
      </c>
    </row>
    <row r="19" spans="1:6" x14ac:dyDescent="0.25">
      <c r="A19" t="s">
        <v>17</v>
      </c>
      <c r="B19" t="s">
        <v>82</v>
      </c>
      <c r="C19" s="2">
        <v>42</v>
      </c>
      <c r="D19">
        <f>C19/H6*100</f>
        <v>87.5</v>
      </c>
      <c r="E19">
        <f>_xlfn.RANK.EQ(D19,D4:D43,0)</f>
        <v>7</v>
      </c>
    </row>
    <row r="20" spans="1:6" x14ac:dyDescent="0.25">
      <c r="A20" t="s">
        <v>17</v>
      </c>
      <c r="B20" t="s">
        <v>70</v>
      </c>
      <c r="C20" s="2">
        <v>38</v>
      </c>
      <c r="D20">
        <f>C20/H6*100</f>
        <v>79.166666666666657</v>
      </c>
      <c r="E20">
        <f>_xlfn.RANK.EQ(D20,D4:D43,0)</f>
        <v>11</v>
      </c>
    </row>
    <row r="21" spans="1:6" x14ac:dyDescent="0.25">
      <c r="A21" t="s">
        <v>25</v>
      </c>
      <c r="B21" t="s">
        <v>59</v>
      </c>
      <c r="C21" s="2">
        <v>35</v>
      </c>
      <c r="D21">
        <f>C21/H6*100</f>
        <v>72.916666666666657</v>
      </c>
      <c r="E21">
        <f>_xlfn.RANK.EQ(D21,D4:D43,0)</f>
        <v>14</v>
      </c>
    </row>
    <row r="22" spans="1:6" x14ac:dyDescent="0.25">
      <c r="A22" t="s">
        <v>31</v>
      </c>
      <c r="B22" t="s">
        <v>83</v>
      </c>
      <c r="C22" s="2">
        <v>28</v>
      </c>
      <c r="D22">
        <f>C22/H6*100</f>
        <v>58.333333333333336</v>
      </c>
      <c r="E22">
        <f>_xlfn.RANK.EQ(D22,D4:D43,0)</f>
        <v>21</v>
      </c>
    </row>
    <row r="23" spans="1:6" x14ac:dyDescent="0.25">
      <c r="A23" t="s">
        <v>51</v>
      </c>
      <c r="B23" t="s">
        <v>61</v>
      </c>
      <c r="C23" s="2">
        <v>32</v>
      </c>
      <c r="D23">
        <f>C23/H6*100</f>
        <v>66.666666666666657</v>
      </c>
      <c r="E23">
        <f>_xlfn.RANK.EQ(D23,D4:D43,0)</f>
        <v>18</v>
      </c>
    </row>
    <row r="24" spans="1:6" x14ac:dyDescent="0.25">
      <c r="A24" t="s">
        <v>17</v>
      </c>
      <c r="B24" t="s">
        <v>71</v>
      </c>
      <c r="C24" s="2">
        <v>34</v>
      </c>
      <c r="D24">
        <f>C24/H6*100</f>
        <v>70.833333333333343</v>
      </c>
      <c r="E24">
        <f>_xlfn.RANK.EQ(D24,D4:D43,0)</f>
        <v>15</v>
      </c>
    </row>
    <row r="25" spans="1:6" x14ac:dyDescent="0.25">
      <c r="A25" t="s">
        <v>31</v>
      </c>
      <c r="B25" t="s">
        <v>62</v>
      </c>
      <c r="C25" s="2">
        <v>43</v>
      </c>
      <c r="D25">
        <f>C25/H6*100</f>
        <v>89.583333333333343</v>
      </c>
      <c r="E25">
        <f>_xlfn.RANK.EQ(D25,D4:D43,0)</f>
        <v>6</v>
      </c>
    </row>
    <row r="26" spans="1:6" x14ac:dyDescent="0.25">
      <c r="A26" t="s">
        <v>17</v>
      </c>
      <c r="B26" t="s">
        <v>63</v>
      </c>
      <c r="C26" s="2">
        <v>46</v>
      </c>
      <c r="D26">
        <f>C26/H6*100</f>
        <v>95.833333333333343</v>
      </c>
      <c r="E26">
        <f>_xlfn.RANK.EQ(D26,D4:D43,0)</f>
        <v>3</v>
      </c>
      <c r="F26">
        <v>3</v>
      </c>
    </row>
    <row r="27" spans="1:6" x14ac:dyDescent="0.25">
      <c r="C27" s="2">
        <v>43</v>
      </c>
      <c r="F27" s="44"/>
    </row>
    <row r="28" spans="1:6" x14ac:dyDescent="0.25">
      <c r="F28" s="44"/>
    </row>
    <row r="29" spans="1:6" x14ac:dyDescent="0.25">
      <c r="F29" s="44"/>
    </row>
    <row r="30" spans="1:6" x14ac:dyDescent="0.25">
      <c r="F30" s="45"/>
    </row>
    <row r="31" spans="1:6" x14ac:dyDescent="0.25">
      <c r="F31" s="46"/>
    </row>
    <row r="32" spans="1:6" x14ac:dyDescent="0.25">
      <c r="F32" s="44"/>
    </row>
    <row r="33" spans="6:6" x14ac:dyDescent="0.25">
      <c r="F33" s="44"/>
    </row>
    <row r="34" spans="6:6" x14ac:dyDescent="0.25">
      <c r="F34" s="44"/>
    </row>
    <row r="35" spans="6:6" x14ac:dyDescent="0.25">
      <c r="F35" s="44"/>
    </row>
    <row r="36" spans="6:6" x14ac:dyDescent="0.25">
      <c r="F36" s="44"/>
    </row>
    <row r="37" spans="6:6" x14ac:dyDescent="0.25">
      <c r="F37" s="44"/>
    </row>
    <row r="38" spans="6:6" x14ac:dyDescent="0.25">
      <c r="F38" s="45"/>
    </row>
    <row r="39" spans="6:6" x14ac:dyDescent="0.25">
      <c r="F39" s="44"/>
    </row>
  </sheetData>
  <sortState xmlns:xlrd2="http://schemas.microsoft.com/office/spreadsheetml/2017/richdata2" ref="A4:E43">
    <sortCondition ref="B4:B43"/>
  </sortState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2"/>
  <sheetViews>
    <sheetView workbookViewId="0">
      <selection activeCell="F5" sqref="F5"/>
    </sheetView>
  </sheetViews>
  <sheetFormatPr defaultRowHeight="15" x14ac:dyDescent="0.25"/>
  <cols>
    <col min="1" max="1" width="11.42578125" customWidth="1"/>
    <col min="2" max="2" width="18.28515625" customWidth="1"/>
    <col min="3" max="3" width="11.140625" style="2" customWidth="1"/>
    <col min="4" max="4" width="11.7109375" customWidth="1"/>
    <col min="5" max="5" width="10.85546875" customWidth="1"/>
    <col min="6" max="7" width="10.5703125" customWidth="1"/>
    <col min="11" max="11" width="12.5703125" customWidth="1"/>
    <col min="12" max="12" width="13.5703125" customWidth="1"/>
    <col min="13" max="13" width="12.42578125" customWidth="1"/>
    <col min="14" max="14" width="9.14062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88</v>
      </c>
    </row>
    <row r="3" spans="1:14" s="1" customFormat="1" ht="26.25" customHeight="1" thickBot="1" x14ac:dyDescent="0.3">
      <c r="A3" s="20" t="s">
        <v>2</v>
      </c>
      <c r="B3" s="21" t="s">
        <v>3</v>
      </c>
      <c r="C3" s="22" t="s">
        <v>89</v>
      </c>
      <c r="D3" s="23" t="s">
        <v>90</v>
      </c>
      <c r="E3" s="24" t="s">
        <v>91</v>
      </c>
      <c r="F3" s="25" t="s">
        <v>92</v>
      </c>
      <c r="G3" s="26" t="s">
        <v>93</v>
      </c>
      <c r="K3" s="27" t="s">
        <v>2</v>
      </c>
      <c r="L3" s="28" t="s">
        <v>94</v>
      </c>
      <c r="M3" s="27" t="s">
        <v>92</v>
      </c>
      <c r="N3" s="27" t="s">
        <v>95</v>
      </c>
    </row>
    <row r="4" spans="1:14" x14ac:dyDescent="0.25">
      <c r="A4" t="s">
        <v>17</v>
      </c>
      <c r="B4" t="s">
        <v>18</v>
      </c>
      <c r="C4" s="2">
        <f>'Junior Division Shoot'!O4*2</f>
        <v>120.286944045911</v>
      </c>
      <c r="D4">
        <f>'Junior Interview'!D4</f>
        <v>68.131868131868131</v>
      </c>
      <c r="E4">
        <f>'Junior Test'!D4</f>
        <v>52.173913043478258</v>
      </c>
      <c r="F4">
        <f t="shared" ref="F4:F12" si="0">C4+D4+E4</f>
        <v>240.59272522125738</v>
      </c>
      <c r="G4">
        <f>_xlfn.RANK.EQ(F4,F4:F18,0)</f>
        <v>8</v>
      </c>
      <c r="K4" t="s">
        <v>25</v>
      </c>
      <c r="L4">
        <v>1</v>
      </c>
      <c r="M4">
        <f>F9</f>
        <v>252.44607090549769</v>
      </c>
      <c r="N4">
        <f>_xlfn.RANK.EQ(M4,M4:M6,0)</f>
        <v>3</v>
      </c>
    </row>
    <row r="5" spans="1:14" x14ac:dyDescent="0.25">
      <c r="A5" t="s">
        <v>31</v>
      </c>
      <c r="B5" t="s">
        <v>21</v>
      </c>
      <c r="C5" s="2">
        <f>'Junior Division Shoot'!O14*2</f>
        <v>140.60581041333398</v>
      </c>
      <c r="D5">
        <f>'Junior Interview'!D5</f>
        <v>63.73626373626373</v>
      </c>
      <c r="E5">
        <f>'Junior Test'!D5</f>
        <v>43.478260869565219</v>
      </c>
      <c r="F5">
        <f t="shared" si="0"/>
        <v>247.82033501916294</v>
      </c>
      <c r="G5">
        <f>_xlfn.RANK.EQ(F5,F4:F18,0)</f>
        <v>7</v>
      </c>
      <c r="K5" t="s">
        <v>31</v>
      </c>
      <c r="L5">
        <v>3</v>
      </c>
      <c r="M5">
        <f>F5+F6+F8</f>
        <v>956.6143269304373</v>
      </c>
      <c r="N5">
        <f>_xlfn.RANK.EQ(M5,M4:M6,0)</f>
        <v>2</v>
      </c>
    </row>
    <row r="6" spans="1:14" x14ac:dyDescent="0.25">
      <c r="A6" t="s">
        <v>31</v>
      </c>
      <c r="B6" t="s">
        <v>22</v>
      </c>
      <c r="C6" s="2">
        <f>'Junior Division Shoot'!O24*2</f>
        <v>200</v>
      </c>
      <c r="D6">
        <f>'Junior Interview'!D6</f>
        <v>82.417582417582409</v>
      </c>
      <c r="E6">
        <f>'Junior Test'!D6</f>
        <v>78.260869565217391</v>
      </c>
      <c r="F6">
        <f t="shared" si="0"/>
        <v>360.6784519827998</v>
      </c>
      <c r="G6">
        <f>_xlfn.RANK.EQ(F6,F4:F18,0)</f>
        <v>2</v>
      </c>
      <c r="K6" t="s">
        <v>17</v>
      </c>
      <c r="L6">
        <v>5</v>
      </c>
      <c r="M6">
        <f>F4+F7+F11+F12+F10</f>
        <v>1453.7941283562573</v>
      </c>
      <c r="N6">
        <f>_xlfn.RANK.EQ(M6,M4:M6,0)</f>
        <v>1</v>
      </c>
    </row>
    <row r="7" spans="1:14" x14ac:dyDescent="0.25">
      <c r="A7" t="s">
        <v>17</v>
      </c>
      <c r="B7" t="s">
        <v>23</v>
      </c>
      <c r="C7" s="2">
        <f>'Junior Division Shoot'!O34*2</f>
        <v>120.86318170729002</v>
      </c>
      <c r="D7">
        <f>'Junior Interview'!D7</f>
        <v>71.978021978021971</v>
      </c>
      <c r="E7">
        <f>'Junior Test'!D7</f>
        <v>69.565217391304344</v>
      </c>
      <c r="F7">
        <f t="shared" si="0"/>
        <v>262.40642107661631</v>
      </c>
      <c r="G7">
        <f>_xlfn.RANK.EQ(F7,F4:F18,0)</f>
        <v>5</v>
      </c>
      <c r="K7" t="s">
        <v>51</v>
      </c>
      <c r="L7">
        <v>0</v>
      </c>
      <c r="M7">
        <v>0</v>
      </c>
    </row>
    <row r="8" spans="1:14" x14ac:dyDescent="0.25">
      <c r="A8" t="s">
        <v>31</v>
      </c>
      <c r="B8" t="s">
        <v>77</v>
      </c>
      <c r="C8" s="2">
        <f>'Junior Division Shoot'!O44*2</f>
        <v>161.30235311528781</v>
      </c>
      <c r="D8">
        <f>'Junior Interview'!M4</f>
        <v>86.813186813186817</v>
      </c>
      <c r="E8">
        <f>'Junior Test'!D8</f>
        <v>100</v>
      </c>
      <c r="F8">
        <f>C8+D8+E8</f>
        <v>348.11553992847462</v>
      </c>
      <c r="G8">
        <f>_xlfn.RANK.EQ(F8,F4:F18,0)</f>
        <v>4</v>
      </c>
    </row>
    <row r="9" spans="1:14" x14ac:dyDescent="0.25">
      <c r="A9" t="s">
        <v>25</v>
      </c>
      <c r="B9" t="s">
        <v>26</v>
      </c>
      <c r="C9" s="2">
        <f>'Junior Division Shoot'!O54*2</f>
        <v>115.15510100583212</v>
      </c>
      <c r="D9">
        <f>'Junior Interview'!M5</f>
        <v>80.769230769230774</v>
      </c>
      <c r="E9">
        <f>'Junior Test'!D9</f>
        <v>56.521739130434781</v>
      </c>
      <c r="F9">
        <f t="shared" si="0"/>
        <v>252.44607090549769</v>
      </c>
      <c r="G9">
        <f>_xlfn.RANK.EQ(F9,F4:F18,0)</f>
        <v>6</v>
      </c>
    </row>
    <row r="10" spans="1:14" x14ac:dyDescent="0.25">
      <c r="A10" t="s">
        <v>17</v>
      </c>
      <c r="B10" t="s">
        <v>27</v>
      </c>
      <c r="C10" s="2">
        <f>'Junior Division Shoot'!O64*2</f>
        <v>160.42862610026785</v>
      </c>
      <c r="D10">
        <f>'Junior Interview'!M6</f>
        <v>100</v>
      </c>
      <c r="E10">
        <f>'Junior Test'!D10</f>
        <v>91.304347826086953</v>
      </c>
      <c r="F10">
        <f t="shared" si="0"/>
        <v>351.73297392635476</v>
      </c>
      <c r="G10">
        <f>_xlfn.RANK.EQ(F10,F4:F18,0)</f>
        <v>3</v>
      </c>
    </row>
    <row r="11" spans="1:14" x14ac:dyDescent="0.25">
      <c r="A11" t="s">
        <v>17</v>
      </c>
      <c r="B11" t="s">
        <v>28</v>
      </c>
      <c r="C11" s="2">
        <f>'Junior Division Shoot'!O74*2</f>
        <v>184.07079646017698</v>
      </c>
      <c r="D11">
        <f>'Junior Interview'!D8</f>
        <v>100</v>
      </c>
      <c r="E11">
        <f>'Junior Test'!D11</f>
        <v>100</v>
      </c>
      <c r="F11">
        <f t="shared" si="0"/>
        <v>384.07079646017701</v>
      </c>
      <c r="G11">
        <f>_xlfn.RANK.EQ(F11,F4:F18,0)</f>
        <v>1</v>
      </c>
    </row>
    <row r="12" spans="1:14" x14ac:dyDescent="0.25">
      <c r="A12" t="s">
        <v>17</v>
      </c>
      <c r="B12" t="s">
        <v>29</v>
      </c>
      <c r="C12" s="2">
        <f>'Junior Division Shoot'!O84*2</f>
        <v>95.521550893060578</v>
      </c>
      <c r="D12">
        <f>'Junior Interview'!D9</f>
        <v>41.208791208791204</v>
      </c>
      <c r="E12">
        <f>'Junior Test'!D12</f>
        <v>78.260869569999997</v>
      </c>
      <c r="F12">
        <f t="shared" si="0"/>
        <v>214.99121167185177</v>
      </c>
      <c r="G12">
        <f>_xlfn.RANK.EQ(F12,F4:F18,0)</f>
        <v>9</v>
      </c>
    </row>
  </sheetData>
  <sortState xmlns:xlrd2="http://schemas.microsoft.com/office/spreadsheetml/2017/richdata2" ref="A4:J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  <ignoredErrors>
    <ignoredError sqref="F4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workbookViewId="0">
      <selection activeCell="G15" sqref="G15"/>
    </sheetView>
  </sheetViews>
  <sheetFormatPr defaultRowHeight="15" x14ac:dyDescent="0.25"/>
  <cols>
    <col min="2" max="2" width="18.28515625" customWidth="1"/>
    <col min="3" max="3" width="13.5703125" style="2" customWidth="1"/>
    <col min="4" max="4" width="14.7109375" customWidth="1"/>
    <col min="5" max="5" width="13.42578125" customWidth="1"/>
    <col min="6" max="6" width="11.85546875" customWidth="1"/>
    <col min="11" max="11" width="13.7109375" customWidth="1"/>
    <col min="12" max="12" width="13.28515625" customWidth="1"/>
    <col min="13" max="13" width="13.14062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96</v>
      </c>
    </row>
    <row r="3" spans="1:14" s="1" customFormat="1" ht="26.25" customHeight="1" thickBot="1" x14ac:dyDescent="0.3">
      <c r="A3" s="20" t="s">
        <v>2</v>
      </c>
      <c r="B3" s="21" t="s">
        <v>3</v>
      </c>
      <c r="C3" s="22" t="s">
        <v>89</v>
      </c>
      <c r="D3" s="23" t="s">
        <v>90</v>
      </c>
      <c r="E3" s="24" t="s">
        <v>91</v>
      </c>
      <c r="F3" s="25" t="s">
        <v>92</v>
      </c>
      <c r="G3" s="26" t="s">
        <v>93</v>
      </c>
      <c r="K3" s="29" t="s">
        <v>2</v>
      </c>
      <c r="L3" s="30" t="s">
        <v>94</v>
      </c>
      <c r="M3" s="31" t="s">
        <v>92</v>
      </c>
      <c r="N3" s="32" t="s">
        <v>95</v>
      </c>
    </row>
    <row r="4" spans="1:14" x14ac:dyDescent="0.25">
      <c r="A4" t="s">
        <v>31</v>
      </c>
      <c r="B4" t="s">
        <v>32</v>
      </c>
      <c r="C4" s="2">
        <f>'Intermediate Division Shoot'!O4*2</f>
        <v>126.38042635352207</v>
      </c>
      <c r="D4">
        <f>'Intermediate Interview'!D4</f>
        <v>74.444444444444443</v>
      </c>
      <c r="E4">
        <f>'Intermediate Test'!D4</f>
        <v>44.680851063829785</v>
      </c>
      <c r="F4">
        <f t="shared" ref="F4:F16" si="0">C4+D4+E4</f>
        <v>245.5057218617963</v>
      </c>
      <c r="G4">
        <f>_xlfn.RANK.EQ(F4,F4:F16,0)</f>
        <v>11</v>
      </c>
      <c r="K4" t="s">
        <v>42</v>
      </c>
      <c r="L4">
        <v>1</v>
      </c>
      <c r="M4">
        <f>F4+F5+F6+F9+F15</f>
        <v>1300.5947139777652</v>
      </c>
      <c r="N4">
        <f>_xlfn.RANK.EQ(M4,M4:M7,0)</f>
        <v>2</v>
      </c>
    </row>
    <row r="5" spans="1:14" x14ac:dyDescent="0.25">
      <c r="A5" t="s">
        <v>31</v>
      </c>
      <c r="B5" t="s">
        <v>33</v>
      </c>
      <c r="C5" s="2">
        <f>'Intermediate Division Shoot'!O14*2</f>
        <v>84.095241104055447</v>
      </c>
      <c r="D5">
        <f>'Intermediate Interview'!M4</f>
        <v>86.813186813186817</v>
      </c>
      <c r="E5">
        <f>'Intermediate Test'!D5</f>
        <v>55.319148936170215</v>
      </c>
      <c r="F5">
        <f t="shared" si="0"/>
        <v>226.22757685341247</v>
      </c>
      <c r="G5">
        <f>_xlfn.RANK.EQ(F5,F4:F16,0)</f>
        <v>13</v>
      </c>
      <c r="K5" t="s">
        <v>31</v>
      </c>
      <c r="L5">
        <v>5</v>
      </c>
      <c r="M5">
        <f>4+F9+F5+F6+F9+F15</f>
        <v>1311.7776033363868</v>
      </c>
      <c r="N5">
        <f>_xlfn.RANK.EQ(M5,M4:M7,0)</f>
        <v>1</v>
      </c>
    </row>
    <row r="6" spans="1:14" x14ac:dyDescent="0.25">
      <c r="A6" t="s">
        <v>31</v>
      </c>
      <c r="B6" t="s">
        <v>34</v>
      </c>
      <c r="C6" s="2">
        <f>'Intermediate Division Shoot'!O24*2</f>
        <v>157.93054346966221</v>
      </c>
      <c r="D6">
        <f>'Intermediate Interview'!D5</f>
        <v>91.851851851851848</v>
      </c>
      <c r="E6">
        <f>'Intermediate Test'!D6</f>
        <v>80.851063829787222</v>
      </c>
      <c r="F6">
        <f t="shared" si="0"/>
        <v>330.63345915130128</v>
      </c>
      <c r="G6">
        <f>_xlfn.RANK.EQ(F6,F4:F16,0)</f>
        <v>2</v>
      </c>
      <c r="K6" t="s">
        <v>17</v>
      </c>
      <c r="L6">
        <v>4</v>
      </c>
      <c r="M6">
        <f>F8+F10+F13+F16</f>
        <v>1121.9323528029654</v>
      </c>
      <c r="N6">
        <f>_xlfn.RANK.EQ(M6,M4:M7,0)</f>
        <v>3</v>
      </c>
    </row>
    <row r="7" spans="1:14" x14ac:dyDescent="0.25">
      <c r="A7" t="s">
        <v>25</v>
      </c>
      <c r="B7" t="s">
        <v>35</v>
      </c>
      <c r="C7" s="2">
        <f>'Intermediate Division Shoot'!O34*2</f>
        <v>115.99052972533298</v>
      </c>
      <c r="D7">
        <f>'Intermediate Interview'!D6</f>
        <v>98.148148148148152</v>
      </c>
      <c r="E7">
        <f>'Intermediate Test'!D7</f>
        <v>78.723404255319153</v>
      </c>
      <c r="F7">
        <f t="shared" si="0"/>
        <v>292.8620821288003</v>
      </c>
      <c r="G7">
        <f>_xlfn.RANK.EQ(F7,F4:F16,0)</f>
        <v>7</v>
      </c>
      <c r="K7" t="s">
        <v>25</v>
      </c>
      <c r="L7">
        <v>3</v>
      </c>
      <c r="M7">
        <f>F11+F12+F7</f>
        <v>981.71786249175443</v>
      </c>
      <c r="N7">
        <f>_xlfn.RANK.EQ(M7,M4:M7,0)</f>
        <v>4</v>
      </c>
    </row>
    <row r="8" spans="1:14" x14ac:dyDescent="0.25">
      <c r="A8" t="s">
        <v>17</v>
      </c>
      <c r="B8" t="s">
        <v>36</v>
      </c>
      <c r="C8" s="2">
        <f>'Intermediate Division Shoot'!O44*2</f>
        <v>129.81971290621493</v>
      </c>
      <c r="D8">
        <f>'Intermediate Interview'!M5</f>
        <v>100</v>
      </c>
      <c r="E8">
        <f>'Intermediate Test'!D8</f>
        <v>65.957446808510639</v>
      </c>
      <c r="F8">
        <f t="shared" si="0"/>
        <v>295.7771597147256</v>
      </c>
      <c r="G8">
        <f>_xlfn.RANK.EQ(F8,F4:F16,0)</f>
        <v>4</v>
      </c>
    </row>
    <row r="9" spans="1:14" x14ac:dyDescent="0.25">
      <c r="A9" t="s">
        <v>31</v>
      </c>
      <c r="B9" t="s">
        <v>37</v>
      </c>
      <c r="C9" s="2">
        <f>'Intermediate Division Shoot'!O54*2</f>
        <v>75.41482118067033</v>
      </c>
      <c r="D9">
        <f>'Intermediate Interview'!M6</f>
        <v>87.912087912087912</v>
      </c>
      <c r="E9">
        <f>'Intermediate Test'!D9</f>
        <v>89.361702127659569</v>
      </c>
      <c r="F9">
        <f t="shared" si="0"/>
        <v>252.68861122041778</v>
      </c>
      <c r="G9">
        <f>_xlfn.RANK.EQ(F9,F4:F16,0)</f>
        <v>9</v>
      </c>
    </row>
    <row r="10" spans="1:14" x14ac:dyDescent="0.25">
      <c r="A10" t="s">
        <v>17</v>
      </c>
      <c r="B10" t="s">
        <v>38</v>
      </c>
      <c r="C10" s="2">
        <f>'Intermediate Division Shoot'!O64*2</f>
        <v>93.120014926069302</v>
      </c>
      <c r="D10">
        <f>'Intermediate Interview'!D7</f>
        <v>100</v>
      </c>
      <c r="E10">
        <f>'Intermediate Test'!D10</f>
        <v>100</v>
      </c>
      <c r="F10">
        <f t="shared" si="0"/>
        <v>293.1200149260693</v>
      </c>
      <c r="G10">
        <f>_xlfn.RANK.EQ(F10,F4:F16,0)</f>
        <v>6</v>
      </c>
    </row>
    <row r="11" spans="1:14" x14ac:dyDescent="0.25">
      <c r="A11" t="s">
        <v>25</v>
      </c>
      <c r="B11" t="s">
        <v>39</v>
      </c>
      <c r="C11" s="2">
        <f>'Intermediate Division Shoot'!O74*2</f>
        <v>174.91567003986503</v>
      </c>
      <c r="D11">
        <f>'Intermediate Interview'!D8</f>
        <v>78.888888888888886</v>
      </c>
      <c r="E11">
        <f>'Intermediate Test'!D11</f>
        <v>74.468085106382972</v>
      </c>
      <c r="F11">
        <f t="shared" si="0"/>
        <v>328.27264403513686</v>
      </c>
      <c r="G11">
        <f>_xlfn.RANK.EQ(F11,F4:F16,0)</f>
        <v>3</v>
      </c>
    </row>
    <row r="12" spans="1:14" x14ac:dyDescent="0.25">
      <c r="A12" t="s">
        <v>25</v>
      </c>
      <c r="B12" t="s">
        <v>40</v>
      </c>
      <c r="C12" s="2">
        <f>'Intermediate Division Shoot'!O84*2</f>
        <v>200</v>
      </c>
      <c r="D12">
        <f>'Intermediate Interview'!D9</f>
        <v>90.370370370370367</v>
      </c>
      <c r="E12">
        <f>'Intermediate Test'!D13</f>
        <v>70.212765957446805</v>
      </c>
      <c r="F12">
        <f t="shared" si="0"/>
        <v>360.58313632781721</v>
      </c>
      <c r="G12">
        <f>_xlfn.RANK.EQ(F12,F4:F16,0)</f>
        <v>1</v>
      </c>
    </row>
    <row r="13" spans="1:14" x14ac:dyDescent="0.25">
      <c r="A13" t="s">
        <v>17</v>
      </c>
      <c r="B13" t="s">
        <v>41</v>
      </c>
      <c r="C13" s="2">
        <f>'Intermediate Division Shoot'!O94*2</f>
        <v>99.851203501094091</v>
      </c>
      <c r="D13">
        <f>'Intermediate Interview'!M7</f>
        <v>67.399267399267401</v>
      </c>
      <c r="E13">
        <f>'Intermediate Test'!D14</f>
        <v>72.340425531914903</v>
      </c>
      <c r="F13">
        <f t="shared" si="0"/>
        <v>239.59089643227639</v>
      </c>
      <c r="G13">
        <f>_xlfn.RANK.EQ(F13,F4:F16,0)</f>
        <v>12</v>
      </c>
    </row>
    <row r="14" spans="1:14" x14ac:dyDescent="0.25">
      <c r="A14" t="s">
        <v>42</v>
      </c>
      <c r="B14" t="s">
        <v>43</v>
      </c>
      <c r="C14" s="2">
        <f>'Intermediate Division Shoot'!O104*2</f>
        <v>122.87617904568464</v>
      </c>
      <c r="D14">
        <f>'Intermediate Interview'!D10</f>
        <v>58.888888888888893</v>
      </c>
      <c r="E14">
        <f>'Intermediate Test'!D15</f>
        <v>78.723404255319153</v>
      </c>
      <c r="F14">
        <f t="shared" si="0"/>
        <v>260.48847218989266</v>
      </c>
      <c r="G14">
        <f>_xlfn.RANK.EQ(F14,F4:F16,0)</f>
        <v>8</v>
      </c>
    </row>
    <row r="15" spans="1:14" x14ac:dyDescent="0.25">
      <c r="A15" t="s">
        <v>31</v>
      </c>
      <c r="B15" t="s">
        <v>44</v>
      </c>
      <c r="C15" s="2">
        <f>'Intermediate Division Shoot'!O114*2</f>
        <v>110.68512897279166</v>
      </c>
      <c r="D15">
        <f>'Intermediate Interview'!D12</f>
        <v>77.407407407407405</v>
      </c>
      <c r="E15">
        <f>'Intermediate Test'!D18</f>
        <v>57.446808510638306</v>
      </c>
      <c r="F15">
        <f t="shared" si="0"/>
        <v>245.53934489083738</v>
      </c>
      <c r="G15">
        <f>_xlfn.RANK.EQ(F15,F4:F16,0)</f>
        <v>10</v>
      </c>
    </row>
    <row r="16" spans="1:14" x14ac:dyDescent="0.25">
      <c r="A16" t="s">
        <v>17</v>
      </c>
      <c r="B16" t="s">
        <v>45</v>
      </c>
      <c r="C16" s="2">
        <f>'Intermediate Division Shoot'!O124*2</f>
        <v>112.36720278047474</v>
      </c>
      <c r="D16">
        <f>'Intermediate Interview'!M8</f>
        <v>95.970695970695971</v>
      </c>
      <c r="E16">
        <f>'Intermediate Test'!D19</f>
        <v>85.106382978723403</v>
      </c>
      <c r="F16">
        <f t="shared" si="0"/>
        <v>293.4442817298941</v>
      </c>
      <c r="G16">
        <f>_xlfn.RANK.EQ(F16,F4:F16,0)</f>
        <v>5</v>
      </c>
    </row>
  </sheetData>
  <sortState xmlns:xlrd2="http://schemas.microsoft.com/office/spreadsheetml/2017/richdata2" ref="A4:N22">
    <sortCondition ref="A4:A22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7"/>
  <sheetViews>
    <sheetView workbookViewId="0">
      <selection activeCell="F16" sqref="F16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13.85546875" style="2" customWidth="1"/>
    <col min="4" max="4" width="15.7109375" customWidth="1"/>
    <col min="5" max="5" width="13.85546875" customWidth="1"/>
    <col min="6" max="6" width="13.28515625" customWidth="1"/>
    <col min="11" max="11" width="12.7109375" customWidth="1"/>
    <col min="12" max="12" width="12.28515625" customWidth="1"/>
    <col min="13" max="13" width="11.710937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97</v>
      </c>
    </row>
    <row r="3" spans="1:14" s="1" customFormat="1" ht="26.25" customHeight="1" thickBot="1" x14ac:dyDescent="0.3">
      <c r="A3" s="20" t="s">
        <v>2</v>
      </c>
      <c r="B3" s="21" t="s">
        <v>3</v>
      </c>
      <c r="C3" s="22" t="s">
        <v>89</v>
      </c>
      <c r="D3" s="23" t="s">
        <v>90</v>
      </c>
      <c r="E3" s="24" t="s">
        <v>91</v>
      </c>
      <c r="F3" s="25" t="s">
        <v>92</v>
      </c>
      <c r="G3" s="26" t="s">
        <v>93</v>
      </c>
      <c r="K3" s="29" t="s">
        <v>2</v>
      </c>
      <c r="L3" s="30" t="s">
        <v>94</v>
      </c>
      <c r="M3" s="31" t="s">
        <v>92</v>
      </c>
      <c r="N3" s="32" t="s">
        <v>95</v>
      </c>
    </row>
    <row r="4" spans="1:14" x14ac:dyDescent="0.25">
      <c r="A4" t="s">
        <v>17</v>
      </c>
      <c r="B4" t="s">
        <v>47</v>
      </c>
      <c r="C4" s="2">
        <f>'Sr Rimfire Division Shoot '!O4*2</f>
        <v>91.225225661254029</v>
      </c>
      <c r="D4">
        <f>'Senior Interview'!M4</f>
        <v>68.941979522184312</v>
      </c>
      <c r="E4">
        <f>'Senior Test'!D4</f>
        <v>77.083333333333343</v>
      </c>
      <c r="F4">
        <f>C4+D4+E4</f>
        <v>237.25053851677168</v>
      </c>
      <c r="G4">
        <f>_xlfn.RANK.EQ(F4,F4:F27,0)</f>
        <v>14</v>
      </c>
      <c r="K4" t="s">
        <v>25</v>
      </c>
      <c r="L4">
        <v>2</v>
      </c>
      <c r="M4">
        <f>F10+F15</f>
        <v>573.90960468846754</v>
      </c>
      <c r="N4">
        <f>_xlfn.RANK.EQ(M4,M4:M8,0)</f>
        <v>5</v>
      </c>
    </row>
    <row r="5" spans="1:14" x14ac:dyDescent="0.25">
      <c r="A5" t="s">
        <v>42</v>
      </c>
      <c r="B5" t="s">
        <v>48</v>
      </c>
      <c r="C5" s="2">
        <f>'Sr Rimfire Division Shoot '!O14*2</f>
        <v>150.35197926014558</v>
      </c>
      <c r="D5">
        <f>'Senior Interview'!M5</f>
        <v>87.37201365187714</v>
      </c>
      <c r="E5">
        <f>'Senior Test'!D5</f>
        <v>79.166666666666657</v>
      </c>
      <c r="F5">
        <f t="shared" ref="F5:F19" si="0">C5+D5+E5</f>
        <v>316.89065957868934</v>
      </c>
      <c r="G5">
        <f>_xlfn.RANK.EQ(F5,F4:F27,0)</f>
        <v>8</v>
      </c>
      <c r="K5" t="s">
        <v>42</v>
      </c>
      <c r="L5">
        <v>3</v>
      </c>
      <c r="M5">
        <f>F5+F9+F11</f>
        <v>931.38923587473585</v>
      </c>
      <c r="N5">
        <f>_xlfn.RANK.EQ(M5,M5:M8,0)</f>
        <v>3</v>
      </c>
    </row>
    <row r="6" spans="1:14" x14ac:dyDescent="0.25">
      <c r="A6" t="s">
        <v>31</v>
      </c>
      <c r="B6" t="s">
        <v>49</v>
      </c>
      <c r="C6" s="2">
        <f>'Sr Rimfire Division Shoot '!O24*2</f>
        <v>200</v>
      </c>
      <c r="D6">
        <f>'Senior Interview'!D6</f>
        <v>90.747330960854086</v>
      </c>
      <c r="E6">
        <f>'Senior Test'!D8</f>
        <v>64.583333333333343</v>
      </c>
      <c r="F6">
        <f t="shared" si="0"/>
        <v>355.33066429418739</v>
      </c>
      <c r="G6">
        <f>_xlfn.RANK.EQ(F6,F4:F27,0)</f>
        <v>3</v>
      </c>
      <c r="K6" t="s">
        <v>51</v>
      </c>
      <c r="L6">
        <v>3</v>
      </c>
      <c r="M6">
        <f>F8+F13+F17</f>
        <v>659.68288714593791</v>
      </c>
      <c r="N6">
        <f>_xlfn.RANK.EQ(M6,M5:M8,0)</f>
        <v>4</v>
      </c>
    </row>
    <row r="7" spans="1:14" x14ac:dyDescent="0.25">
      <c r="A7" t="s">
        <v>17</v>
      </c>
      <c r="B7" t="s">
        <v>50</v>
      </c>
      <c r="C7" s="2">
        <f>'Sr Rimfire Division Shoot '!O34*2</f>
        <v>161.42942788626243</v>
      </c>
      <c r="D7">
        <f>'Senior Interview'!D7</f>
        <v>78.291814946619226</v>
      </c>
      <c r="E7">
        <f>'Senior Test'!D10</f>
        <v>83.333333333333343</v>
      </c>
      <c r="F7">
        <f t="shared" si="0"/>
        <v>323.05457616621504</v>
      </c>
      <c r="G7">
        <f>_xlfn.RANK.EQ(F7,F4:F27,0)</f>
        <v>7</v>
      </c>
      <c r="K7" t="s">
        <v>31</v>
      </c>
      <c r="L7">
        <v>4</v>
      </c>
      <c r="M7">
        <f>F6+F12+F16+F18</f>
        <v>1271.2901348206265</v>
      </c>
      <c r="N7">
        <f>_xlfn.RANK.EQ(M7,M7:M8,0)</f>
        <v>2</v>
      </c>
    </row>
    <row r="8" spans="1:14" x14ac:dyDescent="0.25">
      <c r="A8" t="s">
        <v>51</v>
      </c>
      <c r="B8" t="s">
        <v>52</v>
      </c>
      <c r="C8" s="2">
        <f>'Sr Rimfire Division Shoot '!O44*2</f>
        <v>99.022826972077041</v>
      </c>
      <c r="D8">
        <f>'Senior Interview'!D8</f>
        <v>46.263345195729535</v>
      </c>
      <c r="E8">
        <f>'Senior Test'!D11</f>
        <v>47.916666666666671</v>
      </c>
      <c r="F8">
        <f t="shared" si="0"/>
        <v>193.20283883447325</v>
      </c>
      <c r="G8">
        <f>_xlfn.RANK.EQ(F8,F4:F27,0)</f>
        <v>16</v>
      </c>
      <c r="K8" t="s">
        <v>17</v>
      </c>
      <c r="L8">
        <v>4</v>
      </c>
      <c r="M8">
        <f>F4+F7+F14+F19</f>
        <v>1298.9485437370076</v>
      </c>
      <c r="N8">
        <f>_xlfn.RANK.EQ(M8,M8:M8,0)</f>
        <v>1</v>
      </c>
    </row>
    <row r="9" spans="1:14" x14ac:dyDescent="0.25">
      <c r="A9" t="s">
        <v>42</v>
      </c>
      <c r="B9" t="s">
        <v>53</v>
      </c>
      <c r="C9" s="2">
        <f>'Sr Rimfire Division Shoot '!O54*2</f>
        <v>135.03241752337286</v>
      </c>
      <c r="D9">
        <f>'Senior Interview'!M7</f>
        <v>84.300341296928323</v>
      </c>
      <c r="E9">
        <f>'Senior Test'!D13</f>
        <v>68.75</v>
      </c>
      <c r="F9">
        <f t="shared" si="0"/>
        <v>288.08275882030119</v>
      </c>
      <c r="G9">
        <f>_xlfn.RANK.EQ(F9,F4:F27,0)</f>
        <v>9</v>
      </c>
    </row>
    <row r="10" spans="1:14" x14ac:dyDescent="0.25">
      <c r="A10" t="s">
        <v>25</v>
      </c>
      <c r="B10" t="s">
        <v>54</v>
      </c>
      <c r="C10" s="2">
        <f>'Sr Rimfire Division Shoot '!O64*2</f>
        <v>96.034748493764894</v>
      </c>
      <c r="D10">
        <f>'Senior Interview'!M8</f>
        <v>75.085324232081902</v>
      </c>
      <c r="E10">
        <f>'Senior Test'!D14</f>
        <v>70.833333333333343</v>
      </c>
      <c r="F10">
        <f t="shared" si="0"/>
        <v>241.95340605918014</v>
      </c>
      <c r="G10">
        <f>_xlfn.RANK.EQ(F10,F4:F27,0)</f>
        <v>12</v>
      </c>
    </row>
    <row r="11" spans="1:14" x14ac:dyDescent="0.25">
      <c r="A11" t="s">
        <v>42</v>
      </c>
      <c r="B11" t="s">
        <v>55</v>
      </c>
      <c r="C11" s="2">
        <f>'Sr Rimfire Division Shoot '!O74*2</f>
        <v>153.35828485415567</v>
      </c>
      <c r="D11">
        <f>'Senior Interview'!D11</f>
        <v>77.22419928825623</v>
      </c>
      <c r="E11">
        <f>'Senior Test'!D15</f>
        <v>95.833333333333343</v>
      </c>
      <c r="F11">
        <f t="shared" si="0"/>
        <v>326.41581747574526</v>
      </c>
      <c r="G11">
        <f>_xlfn.RANK.EQ(F11,F4:F27,0)</f>
        <v>6</v>
      </c>
    </row>
    <row r="12" spans="1:14" x14ac:dyDescent="0.25">
      <c r="A12" t="s">
        <v>31</v>
      </c>
      <c r="B12" t="s">
        <v>56</v>
      </c>
      <c r="C12" s="2">
        <f>'Sr Rimfire Division Shoot '!O84*2</f>
        <v>122.65768623814404</v>
      </c>
      <c r="D12">
        <f>'Senior Interview'!D13</f>
        <v>69.395017793594306</v>
      </c>
      <c r="E12">
        <f>'Senior Test'!D17</f>
        <v>81.25</v>
      </c>
      <c r="F12">
        <f t="shared" si="0"/>
        <v>273.30270403173836</v>
      </c>
      <c r="G12">
        <f>_xlfn.RANK.EQ(F12,F4:F27,0)</f>
        <v>11</v>
      </c>
    </row>
    <row r="13" spans="1:14" x14ac:dyDescent="0.25">
      <c r="A13" t="s">
        <v>51</v>
      </c>
      <c r="B13" t="s">
        <v>57</v>
      </c>
      <c r="C13" s="2">
        <f>'Sr Rimfire Division Shoot '!O94*2</f>
        <v>96.79548080626526</v>
      </c>
      <c r="D13">
        <f>'Senior Interview'!M9</f>
        <v>75.76791808873719</v>
      </c>
      <c r="E13">
        <f>'Senior Test'!D18</f>
        <v>66.666666666666657</v>
      </c>
      <c r="F13">
        <f t="shared" si="0"/>
        <v>239.23006556166911</v>
      </c>
      <c r="G13">
        <f>_xlfn.RANK.EQ(F13,F4:F27,0)</f>
        <v>13</v>
      </c>
    </row>
    <row r="14" spans="1:14" x14ac:dyDescent="0.25">
      <c r="A14" t="s">
        <v>17</v>
      </c>
      <c r="B14" t="s">
        <v>82</v>
      </c>
      <c r="C14" s="2">
        <f>'Sr Rimfire Division Shoot '!O104*2</f>
        <v>180.58875661692497</v>
      </c>
      <c r="D14">
        <f>'Senior Interview'!M10</f>
        <v>97.610921501706486</v>
      </c>
      <c r="E14">
        <f>'Senior Test'!D19</f>
        <v>87.5</v>
      </c>
      <c r="F14">
        <f t="shared" si="0"/>
        <v>365.69967811863148</v>
      </c>
      <c r="G14">
        <f>_xlfn.RANK.EQ(F14,F4:F27,0)</f>
        <v>2</v>
      </c>
    </row>
    <row r="15" spans="1:14" x14ac:dyDescent="0.25">
      <c r="A15" t="s">
        <v>25</v>
      </c>
      <c r="B15" t="s">
        <v>98</v>
      </c>
      <c r="C15" s="2">
        <f>'Sr Rimfire Division Shoot '!O114*2</f>
        <v>178.96835758539657</v>
      </c>
      <c r="D15">
        <f>'Senior Interview'!D14</f>
        <v>80.071174377224196</v>
      </c>
      <c r="E15">
        <f>'Senior Test'!D21</f>
        <v>72.916666666666657</v>
      </c>
      <c r="F15">
        <f t="shared" si="0"/>
        <v>331.95619862928743</v>
      </c>
      <c r="G15">
        <f>_xlfn.RANK.EQ(F15,F4:F27,0)</f>
        <v>5</v>
      </c>
    </row>
    <row r="16" spans="1:14" x14ac:dyDescent="0.25">
      <c r="A16" t="s">
        <v>31</v>
      </c>
      <c r="B16" t="s">
        <v>83</v>
      </c>
      <c r="C16" s="2">
        <f>'Sr Rimfire Division Shoot '!O124*2</f>
        <v>141.92078909720652</v>
      </c>
      <c r="D16">
        <f>'Senior Interview'!M12</f>
        <v>87.37201365187714</v>
      </c>
      <c r="E16">
        <f>'Senior Test'!D22</f>
        <v>58.333333333333336</v>
      </c>
      <c r="F16">
        <f t="shared" si="0"/>
        <v>287.62613608241696</v>
      </c>
      <c r="G16">
        <f>_xlfn.RANK.EQ(F16,F4:F27,0)</f>
        <v>10</v>
      </c>
    </row>
    <row r="17" spans="1:7" x14ac:dyDescent="0.25">
      <c r="A17" t="s">
        <v>51</v>
      </c>
      <c r="B17" t="s">
        <v>61</v>
      </c>
      <c r="C17" s="2">
        <f>'Sr Rimfire Division Shoot '!O134*2</f>
        <v>106.13491750661639</v>
      </c>
      <c r="D17">
        <f>'Senior Interview'!D15</f>
        <v>54.44839857651246</v>
      </c>
      <c r="E17">
        <f>'Senior Test'!D23</f>
        <v>66.666666666666657</v>
      </c>
      <c r="F17">
        <f t="shared" si="0"/>
        <v>227.24998274979552</v>
      </c>
      <c r="G17">
        <f>_xlfn.RANK.EQ(F17,F4:F27,0)</f>
        <v>15</v>
      </c>
    </row>
    <row r="18" spans="1:7" x14ac:dyDescent="0.25">
      <c r="A18" t="s">
        <v>31</v>
      </c>
      <c r="B18" t="s">
        <v>62</v>
      </c>
      <c r="C18" s="2">
        <f>'Sr Rimfire Division Shoot '!O144*2</f>
        <v>189.646585335178</v>
      </c>
      <c r="D18">
        <f>'Senior Interview'!D17</f>
        <v>75.80071174377224</v>
      </c>
      <c r="E18">
        <f>'Senior Test'!D25</f>
        <v>89.583333333333343</v>
      </c>
      <c r="F18" s="44">
        <f t="shared" si="0"/>
        <v>355.03063041228359</v>
      </c>
      <c r="G18">
        <f>_xlfn.RANK.EQ(F18,F4:F27,0)</f>
        <v>4</v>
      </c>
    </row>
    <row r="19" spans="1:7" x14ac:dyDescent="0.25">
      <c r="A19" t="s">
        <v>17</v>
      </c>
      <c r="B19" t="s">
        <v>63</v>
      </c>
      <c r="C19" s="2">
        <f>'Sr Rimfire Division Shoot '!O154*2</f>
        <v>187.43070229956493</v>
      </c>
      <c r="D19">
        <f>'Senior Interview'!D18</f>
        <v>89.679715302491104</v>
      </c>
      <c r="E19">
        <f>'Senior Test'!D26</f>
        <v>95.833333333333343</v>
      </c>
      <c r="F19" s="45">
        <f t="shared" si="0"/>
        <v>372.9437509353894</v>
      </c>
      <c r="G19">
        <f>_xlfn.RANK.EQ(F19,F4:F27,0)</f>
        <v>1</v>
      </c>
    </row>
    <row r="20" spans="1:7" x14ac:dyDescent="0.25">
      <c r="F20" s="45"/>
    </row>
    <row r="21" spans="1:7" x14ac:dyDescent="0.25">
      <c r="F21" s="45"/>
    </row>
    <row r="22" spans="1:7" x14ac:dyDescent="0.25">
      <c r="F22" s="45"/>
    </row>
    <row r="23" spans="1:7" x14ac:dyDescent="0.25">
      <c r="F23" s="45"/>
    </row>
    <row r="24" spans="1:7" x14ac:dyDescent="0.25">
      <c r="F24" s="45"/>
    </row>
    <row r="25" spans="1:7" x14ac:dyDescent="0.25">
      <c r="F25" s="45"/>
    </row>
    <row r="26" spans="1:7" x14ac:dyDescent="0.25">
      <c r="F26" s="45"/>
    </row>
    <row r="27" spans="1:7" x14ac:dyDescent="0.25">
      <c r="F27" s="44"/>
    </row>
  </sheetData>
  <sortState xmlns:xlrd2="http://schemas.microsoft.com/office/spreadsheetml/2017/richdata2" ref="A4:N28">
    <sortCondition ref="A4:A2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workbookViewId="0">
      <selection activeCell="F6" sqref="F6"/>
    </sheetView>
  </sheetViews>
  <sheetFormatPr defaultRowHeight="15" x14ac:dyDescent="0.25"/>
  <cols>
    <col min="2" max="2" width="18.28515625" customWidth="1"/>
    <col min="3" max="3" width="17.42578125" style="2" customWidth="1"/>
    <col min="4" max="4" width="16.85546875" customWidth="1"/>
    <col min="5" max="5" width="15.5703125" customWidth="1"/>
    <col min="6" max="6" width="16.42578125" customWidth="1"/>
    <col min="10" max="10" width="8.28515625" customWidth="1"/>
    <col min="11" max="11" width="13.28515625" customWidth="1"/>
    <col min="12" max="12" width="13.140625" customWidth="1"/>
    <col min="13" max="13" width="13.8554687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99</v>
      </c>
    </row>
    <row r="3" spans="1:14" s="1" customFormat="1" ht="26.25" customHeight="1" thickBot="1" x14ac:dyDescent="0.3">
      <c r="A3" s="20" t="s">
        <v>2</v>
      </c>
      <c r="B3" s="21" t="s">
        <v>3</v>
      </c>
      <c r="C3" s="22" t="s">
        <v>89</v>
      </c>
      <c r="D3" s="23" t="s">
        <v>90</v>
      </c>
      <c r="E3" s="24" t="s">
        <v>91</v>
      </c>
      <c r="F3" s="25" t="s">
        <v>92</v>
      </c>
      <c r="G3" s="26" t="s">
        <v>93</v>
      </c>
      <c r="K3" s="29" t="s">
        <v>2</v>
      </c>
      <c r="L3" s="30" t="s">
        <v>94</v>
      </c>
      <c r="M3" s="31" t="s">
        <v>92</v>
      </c>
      <c r="N3" s="32" t="s">
        <v>95</v>
      </c>
    </row>
    <row r="4" spans="1:14" x14ac:dyDescent="0.25">
      <c r="A4" t="s">
        <v>31</v>
      </c>
      <c r="B4" t="s">
        <v>65</v>
      </c>
      <c r="C4" s="2">
        <f>'Sr Central Fire Division Shoot'!O4*2</f>
        <v>182.81374284761245</v>
      </c>
      <c r="D4">
        <f>'Senior Interview'!D4</f>
        <v>93.594306049822066</v>
      </c>
      <c r="E4">
        <f>'Senior Test'!D6</f>
        <v>100</v>
      </c>
      <c r="F4">
        <f>C4+D4+E4</f>
        <v>376.40804889743453</v>
      </c>
      <c r="G4">
        <f>_xlfn.RANK.EQ(F4,F4:F11,0)</f>
        <v>3</v>
      </c>
      <c r="K4" t="s">
        <v>31</v>
      </c>
      <c r="L4">
        <v>3</v>
      </c>
      <c r="M4">
        <f>F4+F5+F6</f>
        <v>985.61314962822416</v>
      </c>
      <c r="N4">
        <f>_xlfn.RANK.EQ(M4,M4:M5,0)</f>
        <v>2</v>
      </c>
    </row>
    <row r="5" spans="1:14" x14ac:dyDescent="0.25">
      <c r="A5" t="s">
        <v>31</v>
      </c>
      <c r="B5" t="s">
        <v>66</v>
      </c>
      <c r="C5" s="2">
        <f>'Sr Central Fire Division Shoot'!O14*2</f>
        <v>199.63014850098068</v>
      </c>
      <c r="D5">
        <f>'Senior Interview'!D5</f>
        <v>100</v>
      </c>
      <c r="E5">
        <f>'Senior Test'!D7</f>
        <v>97.916666666666657</v>
      </c>
      <c r="F5">
        <f t="shared" ref="F5:F10" si="0">C5+D5+E5</f>
        <v>397.54681516764731</v>
      </c>
      <c r="G5">
        <f>_xlfn.RANK.EQ(F5,F4:F11,0)</f>
        <v>1</v>
      </c>
      <c r="K5" t="s">
        <v>17</v>
      </c>
      <c r="L5">
        <v>5</v>
      </c>
      <c r="M5">
        <f>F7+F8+F9+F10+F11</f>
        <v>1551.2416063836483</v>
      </c>
      <c r="N5">
        <f>_xlfn.RANK.EQ(M5,M4:M5,0)</f>
        <v>1</v>
      </c>
    </row>
    <row r="6" spans="1:14" x14ac:dyDescent="0.25">
      <c r="A6" t="s">
        <v>31</v>
      </c>
      <c r="B6" t="s">
        <v>67</v>
      </c>
      <c r="C6" s="2">
        <f>'Sr Central Fire Division Shoot'!O24*2</f>
        <v>76.874440284416451</v>
      </c>
      <c r="D6">
        <f>'Senior Interview'!M6</f>
        <v>76.450511945392492</v>
      </c>
      <c r="E6">
        <f>'Senior Test'!D9</f>
        <v>58.333333333333336</v>
      </c>
      <c r="F6">
        <f t="shared" si="0"/>
        <v>211.6582855631423</v>
      </c>
      <c r="G6">
        <f>_xlfn.RANK.EQ(F6,F4:F11,0)</f>
        <v>8</v>
      </c>
    </row>
    <row r="7" spans="1:14" x14ac:dyDescent="0.25">
      <c r="A7" t="s">
        <v>17</v>
      </c>
      <c r="B7" t="s">
        <v>68</v>
      </c>
      <c r="C7" s="2">
        <f>'Sr Central Fire Division Shoot'!O34*2</f>
        <v>125.0228118200323</v>
      </c>
      <c r="D7">
        <f>'Senior Interview'!D9</f>
        <v>67.259786476868328</v>
      </c>
      <c r="E7">
        <f>'Senior Test'!D12</f>
        <v>91.666666666666657</v>
      </c>
      <c r="F7">
        <f>C7+D7+E7</f>
        <v>283.94926496356732</v>
      </c>
      <c r="G7">
        <f>_xlfn.RANK.EQ(F7,F4:F11,0)</f>
        <v>6</v>
      </c>
    </row>
    <row r="8" spans="1:14" x14ac:dyDescent="0.25">
      <c r="A8" t="s">
        <v>17</v>
      </c>
      <c r="B8" t="s">
        <v>69</v>
      </c>
      <c r="C8" s="2">
        <f>'Sr Central Fire Division Shoot'!O44*2</f>
        <v>199.99999999999997</v>
      </c>
      <c r="D8">
        <f>'Senior Interview'!D12</f>
        <v>99.288256227758012</v>
      </c>
      <c r="E8">
        <f>'Senior Test'!D16</f>
        <v>87.5</v>
      </c>
      <c r="F8">
        <f t="shared" si="0"/>
        <v>386.78825622775798</v>
      </c>
      <c r="G8">
        <f>_xlfn.RANK.EQ(F8,F4:F11,0)</f>
        <v>2</v>
      </c>
    </row>
    <row r="9" spans="1:14" x14ac:dyDescent="0.25">
      <c r="A9" t="s">
        <v>17</v>
      </c>
      <c r="B9" t="s">
        <v>70</v>
      </c>
      <c r="C9" s="2">
        <f>'Sr Central Fire Division Shoot'!O54*2</f>
        <v>134.11893153624607</v>
      </c>
      <c r="D9">
        <f>'Senior Interview'!M11</f>
        <v>100</v>
      </c>
      <c r="E9">
        <f>'Senior Test'!D20</f>
        <v>79.166666666666657</v>
      </c>
      <c r="F9">
        <f t="shared" si="0"/>
        <v>313.28559820291275</v>
      </c>
      <c r="G9">
        <f>_xlfn.RANK.EQ(F9,F4:F11,0)</f>
        <v>4</v>
      </c>
    </row>
    <row r="10" spans="1:14" x14ac:dyDescent="0.25">
      <c r="A10" t="s">
        <v>17</v>
      </c>
      <c r="B10" t="s">
        <v>71</v>
      </c>
      <c r="C10" s="2">
        <f>'Sr Central Fire Division Shoot'!O64*2</f>
        <v>104.88907209209887</v>
      </c>
      <c r="D10">
        <f>'Senior Interview'!D16</f>
        <v>95.017793594306056</v>
      </c>
      <c r="E10">
        <f>'Senior Test'!D24</f>
        <v>70.833333333333343</v>
      </c>
      <c r="F10">
        <f t="shared" si="0"/>
        <v>270.74019901973827</v>
      </c>
      <c r="G10">
        <f>_xlfn.RANK.EQ(F10,F4:F11,0)</f>
        <v>7</v>
      </c>
    </row>
    <row r="11" spans="1:14" x14ac:dyDescent="0.25">
      <c r="A11" t="s">
        <v>17</v>
      </c>
      <c r="B11" t="s">
        <v>72</v>
      </c>
      <c r="C11" s="2">
        <f>'Sr Central Fire Division Shoot'!O74*2</f>
        <v>127.76472697928807</v>
      </c>
      <c r="D11">
        <f>'Senior Interview'!D11</f>
        <v>77.22419928825623</v>
      </c>
      <c r="E11">
        <f>'Intermediate Test'!D17</f>
        <v>91.489361702127653</v>
      </c>
      <c r="F11">
        <f>C11+D11+E11</f>
        <v>296.47828796967195</v>
      </c>
      <c r="G11">
        <f>_xlfn.RANK.EQ(F11,F4:F11,0)</f>
        <v>5</v>
      </c>
    </row>
    <row r="12" spans="1:14" x14ac:dyDescent="0.25">
      <c r="F12" s="44"/>
    </row>
    <row r="13" spans="1:14" x14ac:dyDescent="0.25">
      <c r="F13" s="45"/>
    </row>
    <row r="14" spans="1:14" x14ac:dyDescent="0.25">
      <c r="F14" s="45"/>
    </row>
    <row r="15" spans="1:14" x14ac:dyDescent="0.25">
      <c r="F15" s="45"/>
    </row>
    <row r="16" spans="1:14" x14ac:dyDescent="0.25">
      <c r="F16" s="45"/>
    </row>
    <row r="17" spans="6:6" x14ac:dyDescent="0.25">
      <c r="F17" s="45"/>
    </row>
    <row r="18" spans="6:6" x14ac:dyDescent="0.25">
      <c r="F18" s="45"/>
    </row>
    <row r="19" spans="6:6" x14ac:dyDescent="0.25">
      <c r="F19" s="45"/>
    </row>
  </sheetData>
  <sortState xmlns:xlrd2="http://schemas.microsoft.com/office/spreadsheetml/2017/richdata2" ref="A4:N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1"/>
  <sheetViews>
    <sheetView tabSelected="1" workbookViewId="0">
      <selection activeCell="R8" sqref="R8"/>
    </sheetView>
  </sheetViews>
  <sheetFormatPr defaultRowHeight="15" x14ac:dyDescent="0.25"/>
  <cols>
    <col min="1" max="1" width="18.85546875" customWidth="1"/>
    <col min="2" max="2" width="18.28515625" style="2" customWidth="1"/>
    <col min="3" max="3" width="17.42578125" style="2" customWidth="1"/>
    <col min="4" max="4" width="16.85546875" style="16" customWidth="1"/>
    <col min="5" max="5" width="15.5703125" style="16" customWidth="1"/>
    <col min="6" max="6" width="16.42578125" style="16" customWidth="1"/>
    <col min="7" max="7" width="15.28515625" customWidth="1"/>
    <col min="8" max="8" width="16" style="16" customWidth="1"/>
    <col min="9" max="9" width="18.42578125" customWidth="1"/>
    <col min="10" max="10" width="19.140625" style="16" customWidth="1"/>
    <col min="11" max="11" width="16.5703125" customWidth="1"/>
    <col min="12" max="12" width="17.5703125" customWidth="1"/>
  </cols>
  <sheetData>
    <row r="1" spans="1:12" s="54" customFormat="1" ht="27" customHeight="1" x14ac:dyDescent="0.25">
      <c r="A1" s="53" t="s">
        <v>0</v>
      </c>
    </row>
    <row r="2" spans="1:12" s="54" customFormat="1" x14ac:dyDescent="0.25">
      <c r="A2" s="55" t="s">
        <v>100</v>
      </c>
    </row>
    <row r="3" spans="1:12" s="1" customFormat="1" ht="26.25" customHeight="1" x14ac:dyDescent="0.25">
      <c r="A3" s="38" t="s">
        <v>2</v>
      </c>
      <c r="B3" s="33" t="s">
        <v>101</v>
      </c>
      <c r="C3" s="33" t="s">
        <v>102</v>
      </c>
      <c r="D3" s="33" t="s">
        <v>103</v>
      </c>
      <c r="E3" s="34" t="s">
        <v>104</v>
      </c>
      <c r="F3" s="34" t="s">
        <v>105</v>
      </c>
      <c r="G3" s="35" t="s">
        <v>106</v>
      </c>
      <c r="H3" s="36" t="s">
        <v>107</v>
      </c>
      <c r="I3" s="36" t="s">
        <v>108</v>
      </c>
      <c r="J3" s="36" t="s">
        <v>109</v>
      </c>
      <c r="K3" s="36" t="s">
        <v>92</v>
      </c>
      <c r="L3" s="37" t="s">
        <v>95</v>
      </c>
    </row>
    <row r="4" spans="1:12" x14ac:dyDescent="0.25">
      <c r="A4" t="s">
        <v>51</v>
      </c>
      <c r="B4" s="2">
        <v>0</v>
      </c>
      <c r="C4" s="2">
        <v>0</v>
      </c>
      <c r="D4" s="16">
        <f>'Sr Rimfire Overall'!L6</f>
        <v>3</v>
      </c>
      <c r="E4" s="16">
        <v>0</v>
      </c>
      <c r="F4" s="16">
        <f t="shared" ref="F4:F8" si="0">B4+C4+D4+E4</f>
        <v>3</v>
      </c>
      <c r="G4">
        <v>0</v>
      </c>
      <c r="H4" s="16">
        <v>0</v>
      </c>
      <c r="I4">
        <f>'Sr Rimfire Overall'!M6</f>
        <v>659.68288714593791</v>
      </c>
      <c r="J4" s="16">
        <v>0</v>
      </c>
      <c r="K4">
        <f>G4+H4+I4+J4</f>
        <v>659.68288714593791</v>
      </c>
      <c r="L4">
        <f>_xlfn.RANK.EQ(K4,K4:K9,0)</f>
        <v>5</v>
      </c>
    </row>
    <row r="5" spans="1:12" x14ac:dyDescent="0.25">
      <c r="A5" t="s">
        <v>42</v>
      </c>
      <c r="B5" s="2">
        <v>0</v>
      </c>
      <c r="C5" s="2">
        <f>'Intermediate Overall'!L4</f>
        <v>1</v>
      </c>
      <c r="D5" s="16">
        <f>'Sr Rimfire Overall'!L5</f>
        <v>3</v>
      </c>
      <c r="E5" s="16">
        <v>0</v>
      </c>
      <c r="F5" s="16">
        <f t="shared" si="0"/>
        <v>4</v>
      </c>
      <c r="G5">
        <v>0</v>
      </c>
      <c r="H5" s="16">
        <f>'Intermediate Overall'!M4</f>
        <v>1300.5947139777652</v>
      </c>
      <c r="I5">
        <f>'Sr Rimfire Overall'!M5</f>
        <v>931.38923587473585</v>
      </c>
      <c r="J5" s="16">
        <v>0</v>
      </c>
      <c r="K5">
        <f>G5+H5+I5+J5</f>
        <v>2231.9839498525012</v>
      </c>
      <c r="L5">
        <f>_xlfn.RANK.EQ(K5,K4:K9,0)</f>
        <v>3</v>
      </c>
    </row>
    <row r="6" spans="1:12" x14ac:dyDescent="0.25">
      <c r="A6" t="s">
        <v>25</v>
      </c>
      <c r="B6" s="2">
        <f>'Junior Overall'!L4</f>
        <v>1</v>
      </c>
      <c r="C6" s="2">
        <f>'Intermediate Overall'!L7</f>
        <v>3</v>
      </c>
      <c r="D6" s="16">
        <f>'Sr Rimfire Overall'!L4</f>
        <v>2</v>
      </c>
      <c r="E6" s="16">
        <v>0</v>
      </c>
      <c r="F6" s="16">
        <f t="shared" si="0"/>
        <v>6</v>
      </c>
      <c r="G6">
        <f>'Junior Overall'!M4</f>
        <v>252.44607090549769</v>
      </c>
      <c r="H6" s="16">
        <f>'Intermediate Overall'!M7</f>
        <v>981.71786249175443</v>
      </c>
      <c r="I6">
        <f>'Sr Rimfire Overall'!M4</f>
        <v>573.90960468846754</v>
      </c>
      <c r="J6" s="16">
        <v>0</v>
      </c>
      <c r="K6">
        <f>G6+H6+I6+J6</f>
        <v>1808.0735380857195</v>
      </c>
      <c r="L6">
        <f>_xlfn.RANK.EQ(K6,K4:K9,0)</f>
        <v>4</v>
      </c>
    </row>
    <row r="7" spans="1:12" x14ac:dyDescent="0.25">
      <c r="A7" t="s">
        <v>31</v>
      </c>
      <c r="B7" s="2">
        <f>'Junior Overall'!L5</f>
        <v>3</v>
      </c>
      <c r="C7" s="2">
        <f>'Intermediate Overall'!L5</f>
        <v>5</v>
      </c>
      <c r="D7" s="16">
        <f>'Sr Rimfire Overall'!L7</f>
        <v>4</v>
      </c>
      <c r="E7" s="16">
        <f>'Sr Central Fire Overall'!L4</f>
        <v>3</v>
      </c>
      <c r="F7" s="16">
        <f t="shared" si="0"/>
        <v>15</v>
      </c>
      <c r="G7">
        <f>'Junior Overall'!M5</f>
        <v>956.6143269304373</v>
      </c>
      <c r="H7" s="16">
        <f>'Intermediate Overall'!M5</f>
        <v>1311.7776033363868</v>
      </c>
      <c r="I7">
        <f>'Sr Rimfire Overall'!M7</f>
        <v>1271.2901348206265</v>
      </c>
      <c r="J7" s="16">
        <f>'Sr Central Fire Overall'!M4</f>
        <v>985.61314962822416</v>
      </c>
      <c r="K7">
        <f>G7+H7+I7+J7</f>
        <v>4525.2952147156748</v>
      </c>
      <c r="L7">
        <f>_xlfn.RANK.EQ(K7,K4:K9,0)</f>
        <v>2</v>
      </c>
    </row>
    <row r="8" spans="1:12" x14ac:dyDescent="0.25">
      <c r="A8" t="s">
        <v>17</v>
      </c>
      <c r="B8" s="2">
        <f>'Junior Overall'!L6</f>
        <v>5</v>
      </c>
      <c r="C8" s="2">
        <f>'Intermediate Overall'!L6</f>
        <v>4</v>
      </c>
      <c r="D8" s="16">
        <f>'Sr Rimfire Overall'!L8</f>
        <v>4</v>
      </c>
      <c r="E8" s="16">
        <f>'Sr Central Fire Overall'!L5</f>
        <v>5</v>
      </c>
      <c r="F8" s="16">
        <f t="shared" si="0"/>
        <v>18</v>
      </c>
      <c r="G8">
        <f>'Junior Overall'!M6</f>
        <v>1453.7941283562573</v>
      </c>
      <c r="H8" s="16">
        <f>'Intermediate Overall'!M6</f>
        <v>1121.9323528029654</v>
      </c>
      <c r="I8">
        <f>'Sr Rimfire Overall'!M8</f>
        <v>1298.9485437370076</v>
      </c>
      <c r="J8" s="16">
        <f>'Sr Central Fire Overall'!M5</f>
        <v>1551.2416063836483</v>
      </c>
      <c r="K8">
        <f>G8+H8+I8+J8</f>
        <v>5425.9166312798789</v>
      </c>
      <c r="L8">
        <f>_xlfn.RANK.EQ(K8,K4:K9,0)</f>
        <v>1</v>
      </c>
    </row>
    <row r="9" spans="1:12" x14ac:dyDescent="0.25">
      <c r="G9" s="16"/>
    </row>
    <row r="17" spans="1:6" x14ac:dyDescent="0.25">
      <c r="B17" s="2" t="s">
        <v>110</v>
      </c>
      <c r="C17" s="2" t="s">
        <v>111</v>
      </c>
      <c r="D17" s="16" t="s">
        <v>112</v>
      </c>
      <c r="E17" s="16" t="s">
        <v>113</v>
      </c>
      <c r="F17" s="16" t="s">
        <v>114</v>
      </c>
    </row>
    <row r="18" spans="1:6" x14ac:dyDescent="0.25">
      <c r="A18" s="42" t="s">
        <v>115</v>
      </c>
      <c r="B18" s="2">
        <f>'Junior Overall'!F6+'Junior Overall'!F8+'Junior Overall'!F5</f>
        <v>956.6143269304373</v>
      </c>
      <c r="C18" s="2">
        <f>'Intermediate Overall'!F6+'Intermediate Overall'!F9+'Intermediate Overall'!F15</f>
        <v>828.86141526255642</v>
      </c>
      <c r="D18" s="16">
        <f>'Sr Rimfire Overall'!F18+'Sr Rimfire Overall'!F6+'Sr Rimfire Overall'!F16</f>
        <v>997.98743078888788</v>
      </c>
      <c r="E18" s="16">
        <f>'Sr Central Fire Overall'!F5+'Sr Central Fire Overall'!F4+'Sr Central Fire Overall'!F6</f>
        <v>985.61314962822416</v>
      </c>
      <c r="F18" s="16">
        <f>B18+C18+D18+E18</f>
        <v>3769.0763226101058</v>
      </c>
    </row>
    <row r="19" spans="1:6" x14ac:dyDescent="0.25">
      <c r="A19" s="42" t="s">
        <v>116</v>
      </c>
      <c r="B19" s="2">
        <f>'Junior Overall'!F11+'Junior Overall'!F10+'Junior Overall'!F7</f>
        <v>998.21019146314813</v>
      </c>
      <c r="C19" s="2">
        <f>'Intermediate Overall'!F8+'Intermediate Overall'!F10+'Intermediate Overall'!F16</f>
        <v>882.341456370689</v>
      </c>
      <c r="D19" s="16">
        <f>'Sr Rimfire Overall'!F19+'Sr Rimfire Overall'!F14+'Sr Rimfire Overall'!F7</f>
        <v>1061.6980052202359</v>
      </c>
      <c r="E19" s="16">
        <f>'Sr Central Fire Overall'!F8+'Sr Central Fire Overall'!F9+'Sr Central Fire Overall'!F11</f>
        <v>996.55214240034275</v>
      </c>
      <c r="F19" s="16">
        <f>B19+C19+D19+E19</f>
        <v>3938.8017954544157</v>
      </c>
    </row>
    <row r="20" spans="1:6" x14ac:dyDescent="0.25">
      <c r="A20" s="42"/>
    </row>
    <row r="21" spans="1:6" x14ac:dyDescent="0.25">
      <c r="A21" s="42"/>
    </row>
  </sheetData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8"/>
  <sheetViews>
    <sheetView zoomScale="90" zoomScaleNormal="90" workbookViewId="0">
      <selection activeCell="N4" sqref="N4:N13"/>
    </sheetView>
  </sheetViews>
  <sheetFormatPr defaultRowHeight="15" x14ac:dyDescent="0.25"/>
  <cols>
    <col min="2" max="2" width="21.28515625" bestFit="1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ht="15.75" thickBot="1" x14ac:dyDescent="0.3">
      <c r="A2" s="55" t="s">
        <v>30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12</v>
      </c>
      <c r="L3" s="7" t="s">
        <v>13</v>
      </c>
      <c r="M3" s="8" t="s">
        <v>14</v>
      </c>
      <c r="N3" s="9" t="s">
        <v>15</v>
      </c>
      <c r="O3" s="10" t="s">
        <v>16</v>
      </c>
    </row>
    <row r="4" spans="1:18" x14ac:dyDescent="0.25">
      <c r="A4" s="60" t="s">
        <v>31</v>
      </c>
      <c r="B4" s="47" t="s">
        <v>32</v>
      </c>
      <c r="C4" s="11">
        <v>1</v>
      </c>
      <c r="D4" s="12">
        <v>48.5</v>
      </c>
      <c r="E4" s="12"/>
      <c r="F4" s="12">
        <v>4</v>
      </c>
      <c r="G4" s="12">
        <f t="shared" ref="G4:G44" si="0">PRODUCT(F4*5)</f>
        <v>20</v>
      </c>
      <c r="H4" s="12"/>
      <c r="I4" s="12"/>
      <c r="J4" s="12">
        <f t="shared" ref="J4:J33" si="1">SUM(D4,G4,H4*10,I4*10)-(E4*10)</f>
        <v>68.5</v>
      </c>
      <c r="K4" s="47">
        <f>SUM(F4:F13)</f>
        <v>26</v>
      </c>
      <c r="L4" s="47">
        <f>_xlfn.RANK.EQ(K4,K4:K133,1)</f>
        <v>10</v>
      </c>
      <c r="M4" s="47">
        <f>SUM(J4:J13)</f>
        <v>631.87</v>
      </c>
      <c r="N4" s="47">
        <f>_xlfn.RANK.EQ(M4,M4:M133,1)</f>
        <v>5</v>
      </c>
      <c r="O4" s="50">
        <f>Q7/M4*100</f>
        <v>63.190213176761034</v>
      </c>
    </row>
    <row r="5" spans="1:18" ht="15.75" thickBot="1" x14ac:dyDescent="0.3">
      <c r="A5" s="61"/>
      <c r="B5" s="48"/>
      <c r="C5" s="2">
        <v>2</v>
      </c>
      <c r="D5">
        <v>46.13</v>
      </c>
      <c r="F5">
        <v>2</v>
      </c>
      <c r="G5">
        <f t="shared" si="0"/>
        <v>10</v>
      </c>
      <c r="J5">
        <f t="shared" si="1"/>
        <v>56.13</v>
      </c>
      <c r="K5" s="48"/>
      <c r="L5" s="48"/>
      <c r="M5" s="48"/>
      <c r="N5" s="48"/>
      <c r="O5" s="51"/>
    </row>
    <row r="6" spans="1:18" x14ac:dyDescent="0.25">
      <c r="A6" s="61"/>
      <c r="B6" s="48"/>
      <c r="C6" s="2">
        <v>3</v>
      </c>
      <c r="D6">
        <v>54.17</v>
      </c>
      <c r="E6">
        <v>0.5</v>
      </c>
      <c r="F6">
        <v>0</v>
      </c>
      <c r="G6">
        <f t="shared" si="0"/>
        <v>0</v>
      </c>
      <c r="J6">
        <f t="shared" si="1"/>
        <v>49.17</v>
      </c>
      <c r="K6" s="48"/>
      <c r="L6" s="48"/>
      <c r="M6" s="48"/>
      <c r="N6" s="48"/>
      <c r="O6" s="51"/>
      <c r="Q6" s="56" t="s">
        <v>19</v>
      </c>
      <c r="R6" s="57"/>
    </row>
    <row r="7" spans="1:18" ht="15.75" thickBot="1" x14ac:dyDescent="0.3">
      <c r="A7" s="61"/>
      <c r="B7" s="48"/>
      <c r="C7" s="2">
        <v>4</v>
      </c>
      <c r="D7">
        <v>51.82</v>
      </c>
      <c r="F7">
        <v>4</v>
      </c>
      <c r="G7">
        <f t="shared" si="0"/>
        <v>20</v>
      </c>
      <c r="J7">
        <f t="shared" si="1"/>
        <v>71.819999999999993</v>
      </c>
      <c r="K7" s="48"/>
      <c r="L7" s="48"/>
      <c r="M7" s="48"/>
      <c r="N7" s="48"/>
      <c r="O7" s="51"/>
      <c r="Q7" s="58">
        <v>399.28</v>
      </c>
      <c r="R7" s="59"/>
    </row>
    <row r="8" spans="1:18" x14ac:dyDescent="0.25">
      <c r="A8" s="61"/>
      <c r="B8" s="48"/>
      <c r="C8" s="2">
        <v>5</v>
      </c>
      <c r="D8">
        <v>62.43</v>
      </c>
      <c r="F8">
        <v>7</v>
      </c>
      <c r="G8">
        <f t="shared" si="0"/>
        <v>35</v>
      </c>
      <c r="J8">
        <f t="shared" si="1"/>
        <v>97.43</v>
      </c>
      <c r="K8" s="48"/>
      <c r="L8" s="48"/>
      <c r="M8" s="48"/>
      <c r="N8" s="48"/>
      <c r="O8" s="51"/>
    </row>
    <row r="9" spans="1:18" x14ac:dyDescent="0.25">
      <c r="A9" s="61"/>
      <c r="B9" s="48"/>
      <c r="C9" s="2">
        <v>6</v>
      </c>
      <c r="D9">
        <v>58.49</v>
      </c>
      <c r="F9">
        <v>2</v>
      </c>
      <c r="G9">
        <f t="shared" si="0"/>
        <v>10</v>
      </c>
      <c r="H9">
        <v>1</v>
      </c>
      <c r="J9">
        <f t="shared" si="1"/>
        <v>78.490000000000009</v>
      </c>
      <c r="K9" s="48"/>
      <c r="L9" s="48"/>
      <c r="M9" s="48"/>
      <c r="N9" s="48"/>
      <c r="O9" s="51"/>
      <c r="Q9" s="19"/>
      <c r="R9" s="19"/>
    </row>
    <row r="10" spans="1:18" x14ac:dyDescent="0.25">
      <c r="A10" s="61"/>
      <c r="B10" s="48"/>
      <c r="C10" s="2">
        <v>7</v>
      </c>
      <c r="D10">
        <v>40.83</v>
      </c>
      <c r="F10">
        <v>0</v>
      </c>
      <c r="G10">
        <f t="shared" si="0"/>
        <v>0</v>
      </c>
      <c r="J10">
        <f t="shared" si="1"/>
        <v>40.83</v>
      </c>
      <c r="K10" s="48"/>
      <c r="L10" s="48"/>
      <c r="M10" s="48"/>
      <c r="N10" s="48"/>
      <c r="O10" s="51"/>
      <c r="Q10" s="19"/>
      <c r="R10" s="19"/>
    </row>
    <row r="11" spans="1:18" x14ac:dyDescent="0.25">
      <c r="A11" s="61"/>
      <c r="B11" s="48"/>
      <c r="C11" s="2">
        <v>8</v>
      </c>
      <c r="D11">
        <v>48.67</v>
      </c>
      <c r="F11">
        <v>4</v>
      </c>
      <c r="G11">
        <f t="shared" si="0"/>
        <v>20</v>
      </c>
      <c r="J11">
        <f t="shared" si="1"/>
        <v>68.67</v>
      </c>
      <c r="K11" s="48"/>
      <c r="L11" s="48"/>
      <c r="M11" s="48"/>
      <c r="N11" s="48"/>
      <c r="O11" s="51"/>
      <c r="Q11" s="19"/>
      <c r="R11" s="19"/>
    </row>
    <row r="12" spans="1:18" x14ac:dyDescent="0.25">
      <c r="A12" s="61"/>
      <c r="B12" s="48"/>
      <c r="C12" s="2">
        <v>9</v>
      </c>
      <c r="D12">
        <v>43.73</v>
      </c>
      <c r="F12">
        <v>1</v>
      </c>
      <c r="G12">
        <f t="shared" si="0"/>
        <v>5</v>
      </c>
      <c r="J12">
        <f t="shared" si="1"/>
        <v>48.73</v>
      </c>
      <c r="K12" s="48"/>
      <c r="L12" s="48"/>
      <c r="M12" s="48"/>
      <c r="N12" s="48"/>
      <c r="O12" s="51"/>
      <c r="Q12" s="19"/>
      <c r="R12" s="19"/>
    </row>
    <row r="13" spans="1:18" x14ac:dyDescent="0.25">
      <c r="A13" s="62"/>
      <c r="B13" s="49"/>
      <c r="C13" s="13">
        <v>10</v>
      </c>
      <c r="D13" s="14">
        <v>47.1</v>
      </c>
      <c r="E13" s="14">
        <v>0.5</v>
      </c>
      <c r="F13" s="14">
        <v>2</v>
      </c>
      <c r="G13" s="14">
        <f t="shared" si="0"/>
        <v>10</v>
      </c>
      <c r="H13" s="14"/>
      <c r="I13" s="14"/>
      <c r="J13" s="14">
        <f t="shared" si="1"/>
        <v>52.1</v>
      </c>
      <c r="K13" s="49"/>
      <c r="L13" s="49"/>
      <c r="M13" s="49"/>
      <c r="N13" s="49"/>
      <c r="O13" s="52"/>
      <c r="Q13" s="19"/>
      <c r="R13" s="19"/>
    </row>
    <row r="14" spans="1:18" x14ac:dyDescent="0.25">
      <c r="A14" s="60" t="s">
        <v>31</v>
      </c>
      <c r="B14" s="47" t="s">
        <v>33</v>
      </c>
      <c r="C14" s="11">
        <v>1</v>
      </c>
      <c r="D14" s="12">
        <v>64.13</v>
      </c>
      <c r="E14" s="12"/>
      <c r="F14" s="12">
        <v>5</v>
      </c>
      <c r="G14" s="12">
        <f t="shared" si="0"/>
        <v>25</v>
      </c>
      <c r="H14" s="12"/>
      <c r="I14" s="12"/>
      <c r="J14" s="12">
        <f t="shared" si="1"/>
        <v>89.13</v>
      </c>
      <c r="K14" s="47">
        <f>SUM(F14:F23)</f>
        <v>29</v>
      </c>
      <c r="L14" s="47">
        <f>_xlfn.RANK.EQ(K14,K4:K133,1)</f>
        <v>12</v>
      </c>
      <c r="M14" s="47">
        <f>SUM(J14:J23)</f>
        <v>949.58999999999992</v>
      </c>
      <c r="N14" s="47">
        <f>_xlfn.RANK.EQ(M14,M4:M133,1)</f>
        <v>12</v>
      </c>
      <c r="O14" s="50">
        <f>Q7/M14*100</f>
        <v>42.047620552027723</v>
      </c>
      <c r="Q14" s="19"/>
      <c r="R14" s="19"/>
    </row>
    <row r="15" spans="1:18" ht="15" customHeight="1" x14ac:dyDescent="0.25">
      <c r="A15" s="61"/>
      <c r="B15" s="48"/>
      <c r="C15" s="2">
        <v>2</v>
      </c>
      <c r="D15">
        <v>83.41</v>
      </c>
      <c r="F15">
        <v>1</v>
      </c>
      <c r="G15">
        <f t="shared" si="0"/>
        <v>5</v>
      </c>
      <c r="J15">
        <f t="shared" si="1"/>
        <v>88.41</v>
      </c>
      <c r="K15" s="48"/>
      <c r="L15" s="48"/>
      <c r="M15" s="48"/>
      <c r="N15" s="48"/>
      <c r="O15" s="51"/>
    </row>
    <row r="16" spans="1:18" x14ac:dyDescent="0.25">
      <c r="A16" s="61"/>
      <c r="B16" s="48"/>
      <c r="C16" s="2">
        <v>3</v>
      </c>
      <c r="D16">
        <v>146.4</v>
      </c>
      <c r="E16">
        <v>0.5</v>
      </c>
      <c r="F16">
        <v>3</v>
      </c>
      <c r="G16">
        <f t="shared" si="0"/>
        <v>15</v>
      </c>
      <c r="J16">
        <f t="shared" si="1"/>
        <v>156.4</v>
      </c>
      <c r="K16" s="48"/>
      <c r="L16" s="48"/>
      <c r="M16" s="48"/>
      <c r="N16" s="48"/>
      <c r="O16" s="51"/>
    </row>
    <row r="17" spans="1:15" x14ac:dyDescent="0.25">
      <c r="A17" s="61"/>
      <c r="B17" s="48"/>
      <c r="C17" s="2">
        <v>4</v>
      </c>
      <c r="D17">
        <v>53.66</v>
      </c>
      <c r="F17">
        <v>5</v>
      </c>
      <c r="G17">
        <f t="shared" si="0"/>
        <v>25</v>
      </c>
      <c r="J17">
        <f t="shared" si="1"/>
        <v>78.66</v>
      </c>
      <c r="K17" s="48"/>
      <c r="L17" s="48"/>
      <c r="M17" s="48"/>
      <c r="N17" s="48"/>
      <c r="O17" s="51"/>
    </row>
    <row r="18" spans="1:15" x14ac:dyDescent="0.25">
      <c r="A18" s="61"/>
      <c r="B18" s="48"/>
      <c r="C18" s="2">
        <v>5</v>
      </c>
      <c r="D18">
        <v>97.39</v>
      </c>
      <c r="F18">
        <v>2</v>
      </c>
      <c r="G18">
        <f t="shared" si="0"/>
        <v>10</v>
      </c>
      <c r="J18">
        <f t="shared" si="1"/>
        <v>107.39</v>
      </c>
      <c r="K18" s="48"/>
      <c r="L18" s="48"/>
      <c r="M18" s="48"/>
      <c r="N18" s="48"/>
      <c r="O18" s="51"/>
    </row>
    <row r="19" spans="1:15" x14ac:dyDescent="0.25">
      <c r="A19" s="61"/>
      <c r="B19" s="48"/>
      <c r="C19" s="2">
        <v>6</v>
      </c>
      <c r="D19">
        <v>71.650000000000006</v>
      </c>
      <c r="F19">
        <v>3</v>
      </c>
      <c r="G19">
        <f t="shared" si="0"/>
        <v>15</v>
      </c>
      <c r="H19">
        <v>1</v>
      </c>
      <c r="J19">
        <f t="shared" si="1"/>
        <v>96.65</v>
      </c>
      <c r="K19" s="48"/>
      <c r="L19" s="48"/>
      <c r="M19" s="48"/>
      <c r="N19" s="48"/>
      <c r="O19" s="51"/>
    </row>
    <row r="20" spans="1:15" x14ac:dyDescent="0.25">
      <c r="A20" s="61"/>
      <c r="B20" s="48"/>
      <c r="C20" s="2">
        <v>7</v>
      </c>
      <c r="D20">
        <v>79.41</v>
      </c>
      <c r="F20">
        <v>2</v>
      </c>
      <c r="G20">
        <f t="shared" si="0"/>
        <v>10</v>
      </c>
      <c r="H20">
        <v>1</v>
      </c>
      <c r="J20">
        <f t="shared" si="1"/>
        <v>99.41</v>
      </c>
      <c r="K20" s="48"/>
      <c r="L20" s="48"/>
      <c r="M20" s="48"/>
      <c r="N20" s="48"/>
      <c r="O20" s="51"/>
    </row>
    <row r="21" spans="1:15" x14ac:dyDescent="0.25">
      <c r="A21" s="61"/>
      <c r="B21" s="48"/>
      <c r="C21" s="2">
        <v>8</v>
      </c>
      <c r="D21">
        <v>68.69</v>
      </c>
      <c r="F21">
        <v>5</v>
      </c>
      <c r="G21">
        <f t="shared" si="0"/>
        <v>25</v>
      </c>
      <c r="J21">
        <f t="shared" si="1"/>
        <v>93.69</v>
      </c>
      <c r="K21" s="48"/>
      <c r="L21" s="48"/>
      <c r="M21" s="48"/>
      <c r="N21" s="48"/>
      <c r="O21" s="51"/>
    </row>
    <row r="22" spans="1:15" x14ac:dyDescent="0.25">
      <c r="A22" s="61"/>
      <c r="B22" s="48"/>
      <c r="C22" s="2">
        <v>9</v>
      </c>
      <c r="D22">
        <v>64.81</v>
      </c>
      <c r="F22">
        <v>1</v>
      </c>
      <c r="G22">
        <f t="shared" si="0"/>
        <v>5</v>
      </c>
      <c r="J22">
        <f t="shared" si="1"/>
        <v>69.81</v>
      </c>
      <c r="K22" s="48"/>
      <c r="L22" s="48"/>
      <c r="M22" s="48"/>
      <c r="N22" s="48"/>
      <c r="O22" s="51"/>
    </row>
    <row r="23" spans="1:15" x14ac:dyDescent="0.25">
      <c r="A23" s="62"/>
      <c r="B23" s="49"/>
      <c r="C23" s="13">
        <v>10</v>
      </c>
      <c r="D23" s="14">
        <v>60.04</v>
      </c>
      <c r="E23" s="14"/>
      <c r="F23" s="14">
        <v>2</v>
      </c>
      <c r="G23" s="14">
        <f t="shared" si="0"/>
        <v>10</v>
      </c>
      <c r="H23" s="14"/>
      <c r="I23" s="14"/>
      <c r="J23" s="14">
        <f t="shared" si="1"/>
        <v>70.039999999999992</v>
      </c>
      <c r="K23" s="49"/>
      <c r="L23" s="49"/>
      <c r="M23" s="49"/>
      <c r="N23" s="49"/>
      <c r="O23" s="52"/>
    </row>
    <row r="24" spans="1:15" x14ac:dyDescent="0.25">
      <c r="A24" s="60" t="s">
        <v>31</v>
      </c>
      <c r="B24" s="47" t="s">
        <v>34</v>
      </c>
      <c r="C24" s="11">
        <v>1</v>
      </c>
      <c r="D24" s="12">
        <v>48.87</v>
      </c>
      <c r="E24" s="12"/>
      <c r="F24" s="12">
        <v>3</v>
      </c>
      <c r="G24" s="12">
        <f t="shared" si="0"/>
        <v>15</v>
      </c>
      <c r="H24" s="12"/>
      <c r="I24" s="12"/>
      <c r="J24" s="12">
        <f t="shared" si="1"/>
        <v>63.87</v>
      </c>
      <c r="K24" s="47">
        <f>SUM(F24:F33)</f>
        <v>14</v>
      </c>
      <c r="L24" s="47">
        <f>_xlfn.RANK.EQ(K24,K4:K133,1)</f>
        <v>6</v>
      </c>
      <c r="M24" s="47">
        <f>SUM(J24:J33)</f>
        <v>505.63999999999993</v>
      </c>
      <c r="N24" s="47">
        <f>_xlfn.RANK.EQ(M24,M4:M133,1)</f>
        <v>3</v>
      </c>
      <c r="O24" s="50">
        <f>Q7/M24*100</f>
        <v>78.965271734831106</v>
      </c>
    </row>
    <row r="25" spans="1:15" x14ac:dyDescent="0.25">
      <c r="A25" s="61"/>
      <c r="B25" s="48"/>
      <c r="C25" s="2">
        <v>2</v>
      </c>
      <c r="D25">
        <v>50.2</v>
      </c>
      <c r="F25">
        <v>1</v>
      </c>
      <c r="G25">
        <f t="shared" si="0"/>
        <v>5</v>
      </c>
      <c r="J25">
        <f t="shared" si="1"/>
        <v>55.2</v>
      </c>
      <c r="K25" s="48"/>
      <c r="L25" s="48"/>
      <c r="M25" s="48"/>
      <c r="N25" s="48"/>
      <c r="O25" s="51"/>
    </row>
    <row r="26" spans="1:15" x14ac:dyDescent="0.25">
      <c r="A26" s="61"/>
      <c r="B26" s="48"/>
      <c r="C26" s="2">
        <v>3</v>
      </c>
      <c r="D26">
        <v>48.91</v>
      </c>
      <c r="F26">
        <v>1</v>
      </c>
      <c r="G26">
        <f t="shared" si="0"/>
        <v>5</v>
      </c>
      <c r="J26">
        <f t="shared" si="1"/>
        <v>53.91</v>
      </c>
      <c r="K26" s="48"/>
      <c r="L26" s="48"/>
      <c r="M26" s="48"/>
      <c r="N26" s="48"/>
      <c r="O26" s="51"/>
    </row>
    <row r="27" spans="1:15" x14ac:dyDescent="0.25">
      <c r="A27" s="61"/>
      <c r="B27" s="48"/>
      <c r="C27" s="2">
        <v>4</v>
      </c>
      <c r="D27">
        <v>35.33</v>
      </c>
      <c r="F27">
        <v>2</v>
      </c>
      <c r="G27">
        <f t="shared" si="0"/>
        <v>10</v>
      </c>
      <c r="J27">
        <f t="shared" si="1"/>
        <v>45.33</v>
      </c>
      <c r="K27" s="48"/>
      <c r="L27" s="48"/>
      <c r="M27" s="48"/>
      <c r="N27" s="48"/>
      <c r="O27" s="51"/>
    </row>
    <row r="28" spans="1:15" x14ac:dyDescent="0.25">
      <c r="A28" s="61"/>
      <c r="B28" s="48"/>
      <c r="C28" s="2">
        <v>5</v>
      </c>
      <c r="D28">
        <v>42.96</v>
      </c>
      <c r="F28">
        <v>2</v>
      </c>
      <c r="G28">
        <f t="shared" si="0"/>
        <v>10</v>
      </c>
      <c r="J28">
        <f t="shared" si="1"/>
        <v>52.96</v>
      </c>
      <c r="K28" s="48"/>
      <c r="L28" s="48"/>
      <c r="M28" s="48"/>
      <c r="N28" s="48"/>
      <c r="O28" s="51"/>
    </row>
    <row r="29" spans="1:15" x14ac:dyDescent="0.25">
      <c r="A29" s="61"/>
      <c r="B29" s="48"/>
      <c r="C29" s="2">
        <v>6</v>
      </c>
      <c r="D29">
        <v>45.07</v>
      </c>
      <c r="F29">
        <v>1</v>
      </c>
      <c r="G29">
        <f t="shared" si="0"/>
        <v>5</v>
      </c>
      <c r="J29">
        <f t="shared" si="1"/>
        <v>50.07</v>
      </c>
      <c r="K29" s="48"/>
      <c r="L29" s="48"/>
      <c r="M29" s="48"/>
      <c r="N29" s="48"/>
      <c r="O29" s="51"/>
    </row>
    <row r="30" spans="1:15" x14ac:dyDescent="0.25">
      <c r="A30" s="61"/>
      <c r="B30" s="48"/>
      <c r="C30" s="2">
        <v>7</v>
      </c>
      <c r="D30">
        <v>41.9</v>
      </c>
      <c r="F30">
        <v>0</v>
      </c>
      <c r="G30">
        <f t="shared" si="0"/>
        <v>0</v>
      </c>
      <c r="J30">
        <f t="shared" si="1"/>
        <v>41.9</v>
      </c>
      <c r="K30" s="48"/>
      <c r="L30" s="48"/>
      <c r="M30" s="48"/>
      <c r="N30" s="48"/>
      <c r="O30" s="51"/>
    </row>
    <row r="31" spans="1:15" x14ac:dyDescent="0.25">
      <c r="A31" s="61"/>
      <c r="B31" s="48"/>
      <c r="C31" s="2">
        <v>8</v>
      </c>
      <c r="D31">
        <v>43.89</v>
      </c>
      <c r="E31">
        <v>0.5</v>
      </c>
      <c r="F31">
        <v>1</v>
      </c>
      <c r="G31">
        <f t="shared" si="0"/>
        <v>5</v>
      </c>
      <c r="J31">
        <f t="shared" si="1"/>
        <v>43.89</v>
      </c>
      <c r="K31" s="48"/>
      <c r="L31" s="48"/>
      <c r="M31" s="48"/>
      <c r="N31" s="48"/>
      <c r="O31" s="51"/>
    </row>
    <row r="32" spans="1:15" x14ac:dyDescent="0.25">
      <c r="A32" s="61"/>
      <c r="B32" s="48"/>
      <c r="C32" s="2">
        <v>9</v>
      </c>
      <c r="D32">
        <v>37.68</v>
      </c>
      <c r="F32">
        <v>2</v>
      </c>
      <c r="G32">
        <f t="shared" si="0"/>
        <v>10</v>
      </c>
      <c r="J32">
        <f t="shared" si="1"/>
        <v>47.68</v>
      </c>
      <c r="K32" s="48"/>
      <c r="L32" s="48"/>
      <c r="M32" s="48"/>
      <c r="N32" s="48"/>
      <c r="O32" s="51"/>
    </row>
    <row r="33" spans="1:15" x14ac:dyDescent="0.25">
      <c r="A33" s="62"/>
      <c r="B33" s="49"/>
      <c r="C33" s="13">
        <v>10</v>
      </c>
      <c r="D33" s="14">
        <v>45.83</v>
      </c>
      <c r="E33" s="14"/>
      <c r="F33" s="14">
        <v>1</v>
      </c>
      <c r="G33" s="14">
        <f t="shared" si="0"/>
        <v>5</v>
      </c>
      <c r="H33" s="14"/>
      <c r="I33" s="14"/>
      <c r="J33" s="14">
        <f t="shared" si="1"/>
        <v>50.83</v>
      </c>
      <c r="K33" s="49"/>
      <c r="L33" s="49"/>
      <c r="M33" s="49"/>
      <c r="N33" s="49"/>
      <c r="O33" s="52"/>
    </row>
    <row r="34" spans="1:15" x14ac:dyDescent="0.25">
      <c r="A34" s="60" t="s">
        <v>25</v>
      </c>
      <c r="B34" s="47" t="s">
        <v>35</v>
      </c>
      <c r="C34" s="11">
        <v>1</v>
      </c>
      <c r="D34" s="12">
        <v>54.86</v>
      </c>
      <c r="E34" s="12"/>
      <c r="F34" s="12">
        <v>3</v>
      </c>
      <c r="G34" s="12">
        <f t="shared" si="0"/>
        <v>15</v>
      </c>
      <c r="H34" s="12"/>
      <c r="I34" s="12"/>
      <c r="J34" s="12">
        <f t="shared" ref="J34:J43" si="2">SUM(D34,G34,H34*10,I34*10)-(E34*10)</f>
        <v>69.86</v>
      </c>
      <c r="K34" s="47">
        <f>SUM(F34:F43)</f>
        <v>27</v>
      </c>
      <c r="L34" s="47">
        <f>_xlfn.RANK.EQ(K34,K4:K133,1)</f>
        <v>11</v>
      </c>
      <c r="M34" s="47">
        <f>SUM(J34:J43)</f>
        <v>688.47</v>
      </c>
      <c r="N34" s="47">
        <f>_xlfn.RANK.EQ(M34,M4:M133,1)</f>
        <v>7</v>
      </c>
      <c r="O34" s="50">
        <f>Q7/M34*100</f>
        <v>57.995264862666488</v>
      </c>
    </row>
    <row r="35" spans="1:15" x14ac:dyDescent="0.25">
      <c r="A35" s="61"/>
      <c r="B35" s="48"/>
      <c r="C35" s="2">
        <v>2</v>
      </c>
      <c r="D35">
        <v>47.68</v>
      </c>
      <c r="F35">
        <v>2</v>
      </c>
      <c r="G35">
        <f t="shared" si="0"/>
        <v>10</v>
      </c>
      <c r="J35">
        <f t="shared" si="2"/>
        <v>57.68</v>
      </c>
      <c r="K35" s="48"/>
      <c r="L35" s="48"/>
      <c r="M35" s="48"/>
      <c r="N35" s="48"/>
      <c r="O35" s="51"/>
    </row>
    <row r="36" spans="1:15" x14ac:dyDescent="0.25">
      <c r="A36" s="61"/>
      <c r="B36" s="48"/>
      <c r="C36" s="2">
        <v>3</v>
      </c>
      <c r="D36">
        <v>60.11</v>
      </c>
      <c r="E36">
        <v>0.5</v>
      </c>
      <c r="F36">
        <v>2</v>
      </c>
      <c r="G36">
        <f t="shared" si="0"/>
        <v>10</v>
      </c>
      <c r="J36">
        <f t="shared" si="2"/>
        <v>65.11</v>
      </c>
      <c r="K36" s="48"/>
      <c r="L36" s="48"/>
      <c r="M36" s="48"/>
      <c r="N36" s="48"/>
      <c r="O36" s="51"/>
    </row>
    <row r="37" spans="1:15" x14ac:dyDescent="0.25">
      <c r="A37" s="61"/>
      <c r="B37" s="48"/>
      <c r="C37" s="2">
        <v>4</v>
      </c>
      <c r="D37">
        <v>37.29</v>
      </c>
      <c r="F37">
        <v>3</v>
      </c>
      <c r="G37">
        <f t="shared" si="0"/>
        <v>15</v>
      </c>
      <c r="J37">
        <f t="shared" si="2"/>
        <v>52.29</v>
      </c>
      <c r="K37" s="48"/>
      <c r="L37" s="48"/>
      <c r="M37" s="48"/>
      <c r="N37" s="48"/>
      <c r="O37" s="51"/>
    </row>
    <row r="38" spans="1:15" x14ac:dyDescent="0.25">
      <c r="A38" s="61"/>
      <c r="B38" s="48"/>
      <c r="C38" s="2">
        <v>5</v>
      </c>
      <c r="D38">
        <v>46.34</v>
      </c>
      <c r="F38">
        <v>6</v>
      </c>
      <c r="G38">
        <f t="shared" si="0"/>
        <v>30</v>
      </c>
      <c r="J38">
        <f t="shared" si="2"/>
        <v>76.34</v>
      </c>
      <c r="K38" s="48"/>
      <c r="L38" s="48"/>
      <c r="M38" s="48"/>
      <c r="N38" s="48"/>
      <c r="O38" s="51"/>
    </row>
    <row r="39" spans="1:15" x14ac:dyDescent="0.25">
      <c r="A39" s="61"/>
      <c r="B39" s="48"/>
      <c r="C39" s="2">
        <v>6</v>
      </c>
      <c r="D39">
        <v>61.76</v>
      </c>
      <c r="F39">
        <v>2</v>
      </c>
      <c r="G39">
        <f t="shared" si="0"/>
        <v>10</v>
      </c>
      <c r="J39">
        <f t="shared" si="2"/>
        <v>71.759999999999991</v>
      </c>
      <c r="K39" s="48"/>
      <c r="L39" s="48"/>
      <c r="M39" s="48"/>
      <c r="N39" s="48"/>
      <c r="O39" s="51"/>
    </row>
    <row r="40" spans="1:15" x14ac:dyDescent="0.25">
      <c r="A40" s="61"/>
      <c r="B40" s="48"/>
      <c r="C40" s="2">
        <v>7</v>
      </c>
      <c r="D40">
        <v>61.89</v>
      </c>
      <c r="F40">
        <v>1</v>
      </c>
      <c r="G40">
        <f t="shared" si="0"/>
        <v>5</v>
      </c>
      <c r="H40">
        <v>1</v>
      </c>
      <c r="J40">
        <f t="shared" si="2"/>
        <v>76.89</v>
      </c>
      <c r="K40" s="48"/>
      <c r="L40" s="48"/>
      <c r="M40" s="48"/>
      <c r="N40" s="48"/>
      <c r="O40" s="51"/>
    </row>
    <row r="41" spans="1:15" x14ac:dyDescent="0.25">
      <c r="A41" s="61"/>
      <c r="B41" s="48"/>
      <c r="C41" s="2">
        <v>8</v>
      </c>
      <c r="D41">
        <v>55.6</v>
      </c>
      <c r="F41">
        <v>3</v>
      </c>
      <c r="G41">
        <f t="shared" si="0"/>
        <v>15</v>
      </c>
      <c r="J41">
        <f t="shared" si="2"/>
        <v>70.599999999999994</v>
      </c>
      <c r="K41" s="48"/>
      <c r="L41" s="48"/>
      <c r="M41" s="48"/>
      <c r="N41" s="48"/>
      <c r="O41" s="51"/>
    </row>
    <row r="42" spans="1:15" x14ac:dyDescent="0.25">
      <c r="A42" s="61"/>
      <c r="B42" s="48"/>
      <c r="C42" s="2">
        <v>9</v>
      </c>
      <c r="D42">
        <v>54.11</v>
      </c>
      <c r="F42">
        <v>3</v>
      </c>
      <c r="G42">
        <f t="shared" si="0"/>
        <v>15</v>
      </c>
      <c r="J42">
        <f t="shared" si="2"/>
        <v>69.11</v>
      </c>
      <c r="K42" s="48"/>
      <c r="L42" s="48"/>
      <c r="M42" s="48"/>
      <c r="N42" s="48"/>
      <c r="O42" s="51"/>
    </row>
    <row r="43" spans="1:15" x14ac:dyDescent="0.25">
      <c r="A43" s="62"/>
      <c r="B43" s="49"/>
      <c r="C43" s="13">
        <v>10</v>
      </c>
      <c r="D43" s="14">
        <v>68.83</v>
      </c>
      <c r="E43" s="14"/>
      <c r="F43" s="14">
        <v>2</v>
      </c>
      <c r="G43" s="14">
        <f t="shared" si="0"/>
        <v>10</v>
      </c>
      <c r="H43" s="14"/>
      <c r="I43" s="14"/>
      <c r="J43" s="14">
        <f t="shared" si="2"/>
        <v>78.83</v>
      </c>
      <c r="K43" s="49"/>
      <c r="L43" s="49"/>
      <c r="M43" s="49"/>
      <c r="N43" s="49"/>
      <c r="O43" s="52"/>
    </row>
    <row r="44" spans="1:15" x14ac:dyDescent="0.25">
      <c r="A44" s="60" t="s">
        <v>17</v>
      </c>
      <c r="B44" s="47" t="s">
        <v>36</v>
      </c>
      <c r="C44" s="11">
        <v>1</v>
      </c>
      <c r="D44" s="12">
        <v>61.68</v>
      </c>
      <c r="E44" s="12"/>
      <c r="F44" s="12">
        <v>0</v>
      </c>
      <c r="G44" s="12">
        <f t="shared" si="0"/>
        <v>0</v>
      </c>
      <c r="H44" s="12"/>
      <c r="I44" s="12"/>
      <c r="J44" s="12">
        <f t="shared" ref="J44:J107" si="3">SUM(D44,G44,H44*10,I44*10)-(E44*10)</f>
        <v>61.68</v>
      </c>
      <c r="K44" s="47">
        <f>SUM(F44:F53)</f>
        <v>3</v>
      </c>
      <c r="L44" s="47">
        <f>_xlfn.RANK.EQ(K44,K4:K133,1)</f>
        <v>1</v>
      </c>
      <c r="M44" s="47">
        <f>SUM(J44:J53)</f>
        <v>615.13</v>
      </c>
      <c r="N44" s="47">
        <f>_xlfn.RANK.EQ(M44,M4:M133,1)</f>
        <v>4</v>
      </c>
      <c r="O44" s="50">
        <f>Q7/M44*100</f>
        <v>64.909856453107466</v>
      </c>
    </row>
    <row r="45" spans="1:15" x14ac:dyDescent="0.25">
      <c r="A45" s="61"/>
      <c r="B45" s="48"/>
      <c r="C45" s="2">
        <v>2</v>
      </c>
      <c r="D45">
        <v>65.849999999999994</v>
      </c>
      <c r="F45">
        <v>0</v>
      </c>
      <c r="G45">
        <f>PRODUCT(F45*5)</f>
        <v>0</v>
      </c>
      <c r="J45">
        <f t="shared" si="3"/>
        <v>65.849999999999994</v>
      </c>
      <c r="K45" s="48"/>
      <c r="L45" s="48"/>
      <c r="M45" s="48"/>
      <c r="N45" s="48"/>
      <c r="O45" s="51"/>
    </row>
    <row r="46" spans="1:15" x14ac:dyDescent="0.25">
      <c r="A46" s="61"/>
      <c r="B46" s="48"/>
      <c r="C46" s="2">
        <v>3</v>
      </c>
      <c r="D46">
        <v>67.599999999999994</v>
      </c>
      <c r="E46">
        <v>0.5</v>
      </c>
      <c r="F46">
        <v>0</v>
      </c>
      <c r="G46">
        <f>PRODUCT(F46*5)</f>
        <v>0</v>
      </c>
      <c r="J46">
        <f t="shared" si="3"/>
        <v>62.599999999999994</v>
      </c>
      <c r="K46" s="48"/>
      <c r="L46" s="48"/>
      <c r="M46" s="48"/>
      <c r="N46" s="48"/>
      <c r="O46" s="51"/>
    </row>
    <row r="47" spans="1:15" x14ac:dyDescent="0.25">
      <c r="A47" s="61"/>
      <c r="B47" s="48"/>
      <c r="C47" s="2">
        <v>4</v>
      </c>
      <c r="D47">
        <v>71.930000000000007</v>
      </c>
      <c r="F47">
        <v>1</v>
      </c>
      <c r="G47">
        <f>PRODUCT(F47*5)</f>
        <v>5</v>
      </c>
      <c r="J47">
        <f t="shared" si="3"/>
        <v>76.930000000000007</v>
      </c>
      <c r="K47" s="48"/>
      <c r="L47" s="48"/>
      <c r="M47" s="48"/>
      <c r="N47" s="48"/>
      <c r="O47" s="51"/>
    </row>
    <row r="48" spans="1:15" x14ac:dyDescent="0.25">
      <c r="A48" s="61"/>
      <c r="B48" s="48"/>
      <c r="C48" s="2">
        <v>5</v>
      </c>
      <c r="D48">
        <v>66.510000000000005</v>
      </c>
      <c r="F48">
        <v>2</v>
      </c>
      <c r="G48">
        <f t="shared" ref="G48:G111" si="4">PRODUCT(F48*5)</f>
        <v>10</v>
      </c>
      <c r="J48">
        <f t="shared" si="3"/>
        <v>76.510000000000005</v>
      </c>
      <c r="K48" s="48"/>
      <c r="L48" s="48"/>
      <c r="M48" s="48"/>
      <c r="N48" s="48"/>
      <c r="O48" s="51"/>
    </row>
    <row r="49" spans="1:15" x14ac:dyDescent="0.25">
      <c r="A49" s="61"/>
      <c r="B49" s="48"/>
      <c r="C49" s="2">
        <v>6</v>
      </c>
      <c r="D49">
        <v>57</v>
      </c>
      <c r="F49">
        <v>0</v>
      </c>
      <c r="G49">
        <f t="shared" si="4"/>
        <v>0</v>
      </c>
      <c r="J49">
        <f t="shared" si="3"/>
        <v>57</v>
      </c>
      <c r="K49" s="48"/>
      <c r="L49" s="48"/>
      <c r="M49" s="48"/>
      <c r="N49" s="48"/>
      <c r="O49" s="51"/>
    </row>
    <row r="50" spans="1:15" x14ac:dyDescent="0.25">
      <c r="A50" s="61"/>
      <c r="B50" s="48"/>
      <c r="C50" s="2">
        <v>7</v>
      </c>
      <c r="D50">
        <v>58.4</v>
      </c>
      <c r="F50">
        <v>0</v>
      </c>
      <c r="G50">
        <f t="shared" si="4"/>
        <v>0</v>
      </c>
      <c r="J50">
        <f t="shared" si="3"/>
        <v>58.4</v>
      </c>
      <c r="K50" s="48"/>
      <c r="L50" s="48"/>
      <c r="M50" s="48"/>
      <c r="N50" s="48"/>
      <c r="O50" s="51"/>
    </row>
    <row r="51" spans="1:15" x14ac:dyDescent="0.25">
      <c r="A51" s="61"/>
      <c r="B51" s="48"/>
      <c r="C51" s="2">
        <v>8</v>
      </c>
      <c r="D51">
        <v>56.54</v>
      </c>
      <c r="E51">
        <v>0.5</v>
      </c>
      <c r="F51">
        <v>0</v>
      </c>
      <c r="G51">
        <f t="shared" si="4"/>
        <v>0</v>
      </c>
      <c r="J51">
        <f t="shared" si="3"/>
        <v>51.54</v>
      </c>
      <c r="K51" s="48"/>
      <c r="L51" s="48"/>
      <c r="M51" s="48"/>
      <c r="N51" s="48"/>
      <c r="O51" s="51"/>
    </row>
    <row r="52" spans="1:15" x14ac:dyDescent="0.25">
      <c r="A52" s="61"/>
      <c r="B52" s="48"/>
      <c r="C52" s="2">
        <v>9</v>
      </c>
      <c r="D52">
        <v>54.55</v>
      </c>
      <c r="F52">
        <v>0</v>
      </c>
      <c r="G52">
        <f t="shared" si="4"/>
        <v>0</v>
      </c>
      <c r="J52">
        <f t="shared" si="3"/>
        <v>54.55</v>
      </c>
      <c r="K52" s="48"/>
      <c r="L52" s="48"/>
      <c r="M52" s="48"/>
      <c r="N52" s="48"/>
      <c r="O52" s="51"/>
    </row>
    <row r="53" spans="1:15" x14ac:dyDescent="0.25">
      <c r="A53" s="62"/>
      <c r="B53" s="49"/>
      <c r="C53" s="13">
        <v>10</v>
      </c>
      <c r="D53" s="14">
        <v>55.07</v>
      </c>
      <c r="E53" s="14">
        <v>0.5</v>
      </c>
      <c r="F53" s="14">
        <v>0</v>
      </c>
      <c r="G53" s="14">
        <f t="shared" si="4"/>
        <v>0</v>
      </c>
      <c r="H53" s="14"/>
      <c r="I53" s="14"/>
      <c r="J53" s="14">
        <f t="shared" si="3"/>
        <v>50.07</v>
      </c>
      <c r="K53" s="49"/>
      <c r="L53" s="49"/>
      <c r="M53" s="49"/>
      <c r="N53" s="49"/>
      <c r="O53" s="52"/>
    </row>
    <row r="54" spans="1:15" x14ac:dyDescent="0.25">
      <c r="A54" s="60" t="s">
        <v>31</v>
      </c>
      <c r="B54" s="47" t="s">
        <v>37</v>
      </c>
      <c r="C54" s="11">
        <v>1</v>
      </c>
      <c r="D54" s="12">
        <v>106.48</v>
      </c>
      <c r="E54" s="12"/>
      <c r="F54" s="12">
        <v>5</v>
      </c>
      <c r="G54" s="12">
        <f t="shared" si="4"/>
        <v>25</v>
      </c>
      <c r="H54" s="12">
        <v>1</v>
      </c>
      <c r="I54" s="12"/>
      <c r="J54" s="12">
        <f t="shared" si="3"/>
        <v>141.48000000000002</v>
      </c>
      <c r="K54" s="47">
        <f>SUM(F54:F63)</f>
        <v>30</v>
      </c>
      <c r="L54" s="47">
        <f>_xlfn.RANK.EQ(K54,K4:K133,1)</f>
        <v>13</v>
      </c>
      <c r="M54" s="47">
        <f>SUM(J54:J63)</f>
        <v>1058.8899999999999</v>
      </c>
      <c r="N54" s="47">
        <f>_xlfn.RANK.EQ(M54,M4:M133,1)</f>
        <v>13</v>
      </c>
      <c r="O54" s="50">
        <f>Q7/M54*100</f>
        <v>37.707410590335165</v>
      </c>
    </row>
    <row r="55" spans="1:15" x14ac:dyDescent="0.25">
      <c r="A55" s="61"/>
      <c r="B55" s="48"/>
      <c r="C55" s="2">
        <v>2</v>
      </c>
      <c r="D55">
        <v>100.83</v>
      </c>
      <c r="F55">
        <v>4</v>
      </c>
      <c r="G55">
        <f t="shared" si="4"/>
        <v>20</v>
      </c>
      <c r="J55">
        <f t="shared" si="3"/>
        <v>120.83</v>
      </c>
      <c r="K55" s="48"/>
      <c r="L55" s="48"/>
      <c r="M55" s="48"/>
      <c r="N55" s="48"/>
      <c r="O55" s="51"/>
    </row>
    <row r="56" spans="1:15" x14ac:dyDescent="0.25">
      <c r="A56" s="61"/>
      <c r="B56" s="48"/>
      <c r="C56" s="2">
        <v>3</v>
      </c>
      <c r="D56">
        <v>97.78</v>
      </c>
      <c r="F56">
        <v>3</v>
      </c>
      <c r="G56">
        <f t="shared" si="4"/>
        <v>15</v>
      </c>
      <c r="J56">
        <f t="shared" si="3"/>
        <v>112.78</v>
      </c>
      <c r="K56" s="48"/>
      <c r="L56" s="48"/>
      <c r="M56" s="48"/>
      <c r="N56" s="48"/>
      <c r="O56" s="51"/>
    </row>
    <row r="57" spans="1:15" x14ac:dyDescent="0.25">
      <c r="A57" s="61"/>
      <c r="B57" s="48"/>
      <c r="C57" s="2">
        <v>4</v>
      </c>
      <c r="D57">
        <v>76.73</v>
      </c>
      <c r="F57">
        <v>3</v>
      </c>
      <c r="G57">
        <f t="shared" si="4"/>
        <v>15</v>
      </c>
      <c r="J57">
        <f t="shared" si="3"/>
        <v>91.73</v>
      </c>
      <c r="K57" s="48"/>
      <c r="L57" s="48"/>
      <c r="M57" s="48"/>
      <c r="N57" s="48"/>
      <c r="O57" s="51"/>
    </row>
    <row r="58" spans="1:15" x14ac:dyDescent="0.25">
      <c r="A58" s="61"/>
      <c r="B58" s="48"/>
      <c r="C58" s="2">
        <v>5</v>
      </c>
      <c r="D58">
        <v>88.41</v>
      </c>
      <c r="F58">
        <v>2</v>
      </c>
      <c r="G58">
        <f t="shared" si="4"/>
        <v>10</v>
      </c>
      <c r="J58">
        <f t="shared" si="3"/>
        <v>98.41</v>
      </c>
      <c r="K58" s="48"/>
      <c r="L58" s="48"/>
      <c r="M58" s="48"/>
      <c r="N58" s="48"/>
      <c r="O58" s="51"/>
    </row>
    <row r="59" spans="1:15" x14ac:dyDescent="0.25">
      <c r="A59" s="61"/>
      <c r="B59" s="48"/>
      <c r="C59" s="2">
        <v>6</v>
      </c>
      <c r="D59">
        <v>82.92</v>
      </c>
      <c r="F59">
        <v>3</v>
      </c>
      <c r="G59">
        <f t="shared" si="4"/>
        <v>15</v>
      </c>
      <c r="J59">
        <f t="shared" si="3"/>
        <v>97.92</v>
      </c>
      <c r="K59" s="48"/>
      <c r="L59" s="48"/>
      <c r="M59" s="48"/>
      <c r="N59" s="48"/>
      <c r="O59" s="51"/>
    </row>
    <row r="60" spans="1:15" x14ac:dyDescent="0.25">
      <c r="A60" s="61"/>
      <c r="B60" s="48"/>
      <c r="C60" s="2">
        <v>7</v>
      </c>
      <c r="D60">
        <v>77.52</v>
      </c>
      <c r="F60">
        <v>0</v>
      </c>
      <c r="G60">
        <f t="shared" si="4"/>
        <v>0</v>
      </c>
      <c r="J60">
        <f t="shared" si="3"/>
        <v>77.52</v>
      </c>
      <c r="K60" s="48"/>
      <c r="L60" s="48"/>
      <c r="M60" s="48"/>
      <c r="N60" s="48"/>
      <c r="O60" s="51"/>
    </row>
    <row r="61" spans="1:15" x14ac:dyDescent="0.25">
      <c r="A61" s="61"/>
      <c r="B61" s="48"/>
      <c r="C61" s="2">
        <v>8</v>
      </c>
      <c r="D61">
        <v>126.99</v>
      </c>
      <c r="E61">
        <v>0.5</v>
      </c>
      <c r="F61">
        <v>4</v>
      </c>
      <c r="G61">
        <f t="shared" si="4"/>
        <v>20</v>
      </c>
      <c r="H61">
        <v>1</v>
      </c>
      <c r="J61">
        <f t="shared" si="3"/>
        <v>151.99</v>
      </c>
      <c r="K61" s="48"/>
      <c r="L61" s="48"/>
      <c r="M61" s="48"/>
      <c r="N61" s="48"/>
      <c r="O61" s="51"/>
    </row>
    <row r="62" spans="1:15" x14ac:dyDescent="0.25">
      <c r="A62" s="61"/>
      <c r="B62" s="48"/>
      <c r="C62" s="2">
        <v>9</v>
      </c>
      <c r="D62">
        <v>60.8</v>
      </c>
      <c r="F62">
        <v>3</v>
      </c>
      <c r="G62">
        <f t="shared" si="4"/>
        <v>15</v>
      </c>
      <c r="J62">
        <f t="shared" si="3"/>
        <v>75.8</v>
      </c>
      <c r="K62" s="48"/>
      <c r="L62" s="48"/>
      <c r="M62" s="48"/>
      <c r="N62" s="48"/>
      <c r="O62" s="51"/>
    </row>
    <row r="63" spans="1:15" x14ac:dyDescent="0.25">
      <c r="A63" s="62"/>
      <c r="B63" s="49"/>
      <c r="C63" s="13">
        <v>10</v>
      </c>
      <c r="D63" s="14">
        <v>75.430000000000007</v>
      </c>
      <c r="E63" s="14"/>
      <c r="F63" s="14">
        <v>3</v>
      </c>
      <c r="G63" s="14">
        <f t="shared" si="4"/>
        <v>15</v>
      </c>
      <c r="H63" s="14"/>
      <c r="I63" s="14"/>
      <c r="J63" s="14">
        <f t="shared" si="3"/>
        <v>90.43</v>
      </c>
      <c r="K63" s="49"/>
      <c r="L63" s="49"/>
      <c r="M63" s="49"/>
      <c r="N63" s="49"/>
      <c r="O63" s="52"/>
    </row>
    <row r="64" spans="1:15" x14ac:dyDescent="0.25">
      <c r="A64" s="60" t="s">
        <v>17</v>
      </c>
      <c r="B64" s="47" t="s">
        <v>38</v>
      </c>
      <c r="C64" s="11">
        <v>1</v>
      </c>
      <c r="D64" s="12">
        <v>83.97</v>
      </c>
      <c r="E64" s="12"/>
      <c r="F64" s="12">
        <v>0</v>
      </c>
      <c r="G64" s="12">
        <f t="shared" si="4"/>
        <v>0</v>
      </c>
      <c r="H64" s="12"/>
      <c r="I64" s="12"/>
      <c r="J64" s="12">
        <f t="shared" si="3"/>
        <v>83.97</v>
      </c>
      <c r="K64" s="47">
        <f>SUM(F64:F73)</f>
        <v>8</v>
      </c>
      <c r="L64" s="47">
        <f>_xlfn.RANK.EQ(K64,K4:K133,1)</f>
        <v>3</v>
      </c>
      <c r="M64" s="47">
        <f>SUM(J64:J73)</f>
        <v>857.56000000000006</v>
      </c>
      <c r="N64" s="47">
        <f>_xlfn.RANK.EQ(M64,M4:M133,1)</f>
        <v>11</v>
      </c>
      <c r="O64" s="50">
        <f>Q7/M64*100</f>
        <v>46.560007463034651</v>
      </c>
    </row>
    <row r="65" spans="1:15" x14ac:dyDescent="0.25">
      <c r="A65" s="61"/>
      <c r="B65" s="48"/>
      <c r="C65" s="2">
        <v>2</v>
      </c>
      <c r="D65">
        <v>94.83</v>
      </c>
      <c r="F65">
        <v>1</v>
      </c>
      <c r="G65">
        <f t="shared" si="4"/>
        <v>5</v>
      </c>
      <c r="J65">
        <f t="shared" si="3"/>
        <v>99.83</v>
      </c>
      <c r="K65" s="48"/>
      <c r="L65" s="48"/>
      <c r="M65" s="48"/>
      <c r="N65" s="48"/>
      <c r="O65" s="51"/>
    </row>
    <row r="66" spans="1:15" x14ac:dyDescent="0.25">
      <c r="A66" s="61"/>
      <c r="B66" s="48"/>
      <c r="C66" s="2">
        <v>3</v>
      </c>
      <c r="D66">
        <v>78.16</v>
      </c>
      <c r="E66">
        <v>0.5</v>
      </c>
      <c r="F66">
        <v>1</v>
      </c>
      <c r="G66">
        <f t="shared" si="4"/>
        <v>5</v>
      </c>
      <c r="J66">
        <f t="shared" si="3"/>
        <v>78.16</v>
      </c>
      <c r="K66" s="48"/>
      <c r="L66" s="48"/>
      <c r="M66" s="48"/>
      <c r="N66" s="48"/>
      <c r="O66" s="51"/>
    </row>
    <row r="67" spans="1:15" x14ac:dyDescent="0.25">
      <c r="A67" s="61"/>
      <c r="B67" s="48"/>
      <c r="C67" s="2">
        <v>4</v>
      </c>
      <c r="D67">
        <v>76.569999999999993</v>
      </c>
      <c r="F67">
        <v>3</v>
      </c>
      <c r="G67">
        <f t="shared" si="4"/>
        <v>15</v>
      </c>
      <c r="J67">
        <f t="shared" si="3"/>
        <v>91.57</v>
      </c>
      <c r="K67" s="48"/>
      <c r="L67" s="48"/>
      <c r="M67" s="48"/>
      <c r="N67" s="48"/>
      <c r="O67" s="51"/>
    </row>
    <row r="68" spans="1:15" x14ac:dyDescent="0.25">
      <c r="A68" s="61"/>
      <c r="B68" s="48"/>
      <c r="C68" s="2">
        <v>5</v>
      </c>
      <c r="D68">
        <v>87.04</v>
      </c>
      <c r="F68">
        <v>0</v>
      </c>
      <c r="G68">
        <f t="shared" si="4"/>
        <v>0</v>
      </c>
      <c r="J68">
        <f t="shared" si="3"/>
        <v>87.04</v>
      </c>
      <c r="K68" s="48"/>
      <c r="L68" s="48"/>
      <c r="M68" s="48"/>
      <c r="N68" s="48"/>
      <c r="O68" s="51"/>
    </row>
    <row r="69" spans="1:15" x14ac:dyDescent="0.25">
      <c r="A69" s="61"/>
      <c r="B69" s="48"/>
      <c r="C69" s="2">
        <v>6</v>
      </c>
      <c r="D69">
        <v>81.34</v>
      </c>
      <c r="F69">
        <v>0</v>
      </c>
      <c r="G69">
        <f t="shared" si="4"/>
        <v>0</v>
      </c>
      <c r="J69">
        <f t="shared" si="3"/>
        <v>81.34</v>
      </c>
      <c r="K69" s="48"/>
      <c r="L69" s="48"/>
      <c r="M69" s="48"/>
      <c r="N69" s="48"/>
      <c r="O69" s="51"/>
    </row>
    <row r="70" spans="1:15" x14ac:dyDescent="0.25">
      <c r="A70" s="61"/>
      <c r="B70" s="48"/>
      <c r="C70" s="2">
        <v>7</v>
      </c>
      <c r="D70">
        <v>70.66</v>
      </c>
      <c r="F70">
        <v>0</v>
      </c>
      <c r="G70">
        <f t="shared" si="4"/>
        <v>0</v>
      </c>
      <c r="J70">
        <f t="shared" si="3"/>
        <v>70.66</v>
      </c>
      <c r="K70" s="48"/>
      <c r="L70" s="48"/>
      <c r="M70" s="48"/>
      <c r="N70" s="48"/>
      <c r="O70" s="51"/>
    </row>
    <row r="71" spans="1:15" x14ac:dyDescent="0.25">
      <c r="A71" s="61"/>
      <c r="B71" s="48"/>
      <c r="C71" s="2">
        <v>8</v>
      </c>
      <c r="D71">
        <v>73.510000000000005</v>
      </c>
      <c r="F71">
        <v>0</v>
      </c>
      <c r="G71">
        <f t="shared" si="4"/>
        <v>0</v>
      </c>
      <c r="J71">
        <f t="shared" si="3"/>
        <v>73.510000000000005</v>
      </c>
      <c r="K71" s="48"/>
      <c r="L71" s="48"/>
      <c r="M71" s="48"/>
      <c r="N71" s="48"/>
      <c r="O71" s="51"/>
    </row>
    <row r="72" spans="1:15" x14ac:dyDescent="0.25">
      <c r="A72" s="61"/>
      <c r="B72" s="48"/>
      <c r="C72" s="2">
        <v>9</v>
      </c>
      <c r="D72">
        <v>77.39</v>
      </c>
      <c r="F72">
        <v>1</v>
      </c>
      <c r="G72">
        <f t="shared" si="4"/>
        <v>5</v>
      </c>
      <c r="H72">
        <v>1</v>
      </c>
      <c r="J72">
        <f t="shared" si="3"/>
        <v>92.39</v>
      </c>
      <c r="K72" s="48"/>
      <c r="L72" s="48"/>
      <c r="M72" s="48"/>
      <c r="N72" s="48"/>
      <c r="O72" s="51"/>
    </row>
    <row r="73" spans="1:15" x14ac:dyDescent="0.25">
      <c r="A73" s="62"/>
      <c r="B73" s="49"/>
      <c r="C73" s="13">
        <v>10</v>
      </c>
      <c r="D73" s="14">
        <v>89.09</v>
      </c>
      <c r="E73" s="14"/>
      <c r="F73" s="14">
        <v>2</v>
      </c>
      <c r="G73" s="14">
        <f t="shared" si="4"/>
        <v>10</v>
      </c>
      <c r="H73" s="14"/>
      <c r="I73" s="14"/>
      <c r="J73" s="14">
        <f t="shared" si="3"/>
        <v>99.09</v>
      </c>
      <c r="K73" s="49"/>
      <c r="L73" s="49"/>
      <c r="M73" s="49"/>
      <c r="N73" s="49"/>
      <c r="O73" s="52"/>
    </row>
    <row r="74" spans="1:15" x14ac:dyDescent="0.25">
      <c r="A74" s="60" t="s">
        <v>25</v>
      </c>
      <c r="B74" s="47" t="s">
        <v>39</v>
      </c>
      <c r="C74" s="11">
        <v>1</v>
      </c>
      <c r="D74" s="12">
        <v>45.49</v>
      </c>
      <c r="E74" s="12"/>
      <c r="F74" s="12">
        <v>1</v>
      </c>
      <c r="G74" s="12">
        <f t="shared" si="4"/>
        <v>5</v>
      </c>
      <c r="H74" s="12"/>
      <c r="I74" s="12"/>
      <c r="J74" s="12">
        <f t="shared" si="3"/>
        <v>50.49</v>
      </c>
      <c r="K74" s="47">
        <f>SUM(F74:F83)</f>
        <v>11</v>
      </c>
      <c r="L74" s="47">
        <f>_xlfn.RANK.EQ(K74,K4:K133,1)</f>
        <v>5</v>
      </c>
      <c r="M74" s="47">
        <f>SUM(J74:J83)</f>
        <v>456.54000000000008</v>
      </c>
      <c r="N74" s="47">
        <f>_xlfn.RANK.EQ(M74,M4:M133,1)</f>
        <v>2</v>
      </c>
      <c r="O74" s="50">
        <f>Q7/M74*100</f>
        <v>87.457835019932517</v>
      </c>
    </row>
    <row r="75" spans="1:15" x14ac:dyDescent="0.25">
      <c r="A75" s="61"/>
      <c r="B75" s="48"/>
      <c r="C75" s="2">
        <v>2</v>
      </c>
      <c r="D75">
        <v>39.56</v>
      </c>
      <c r="F75">
        <v>0</v>
      </c>
      <c r="G75">
        <f t="shared" si="4"/>
        <v>0</v>
      </c>
      <c r="J75">
        <f t="shared" si="3"/>
        <v>39.56</v>
      </c>
      <c r="K75" s="48"/>
      <c r="L75" s="48"/>
      <c r="M75" s="48"/>
      <c r="N75" s="48"/>
      <c r="O75" s="51"/>
    </row>
    <row r="76" spans="1:15" x14ac:dyDescent="0.25">
      <c r="A76" s="61"/>
      <c r="B76" s="48"/>
      <c r="C76" s="2">
        <v>3</v>
      </c>
      <c r="D76">
        <v>47.78</v>
      </c>
      <c r="E76">
        <v>0.5</v>
      </c>
      <c r="F76">
        <v>3</v>
      </c>
      <c r="G76">
        <f t="shared" si="4"/>
        <v>15</v>
      </c>
      <c r="H76">
        <v>1</v>
      </c>
      <c r="J76">
        <f t="shared" si="3"/>
        <v>67.78</v>
      </c>
      <c r="K76" s="48"/>
      <c r="L76" s="48"/>
      <c r="M76" s="48"/>
      <c r="N76" s="48"/>
      <c r="O76" s="51"/>
    </row>
    <row r="77" spans="1:15" x14ac:dyDescent="0.25">
      <c r="A77" s="61"/>
      <c r="B77" s="48"/>
      <c r="C77" s="2">
        <v>4</v>
      </c>
      <c r="D77">
        <v>42.71</v>
      </c>
      <c r="F77">
        <v>1</v>
      </c>
      <c r="G77">
        <f t="shared" si="4"/>
        <v>5</v>
      </c>
      <c r="J77">
        <f t="shared" si="3"/>
        <v>47.71</v>
      </c>
      <c r="K77" s="48"/>
      <c r="L77" s="48"/>
      <c r="M77" s="48"/>
      <c r="N77" s="48"/>
      <c r="O77" s="51"/>
    </row>
    <row r="78" spans="1:15" x14ac:dyDescent="0.25">
      <c r="A78" s="61"/>
      <c r="B78" s="48"/>
      <c r="C78" s="2">
        <v>5</v>
      </c>
      <c r="D78">
        <v>43.3</v>
      </c>
      <c r="E78">
        <v>0.5</v>
      </c>
      <c r="F78">
        <v>2</v>
      </c>
      <c r="G78">
        <f t="shared" si="4"/>
        <v>10</v>
      </c>
      <c r="J78">
        <f t="shared" si="3"/>
        <v>48.3</v>
      </c>
      <c r="K78" s="48"/>
      <c r="L78" s="48"/>
      <c r="M78" s="48"/>
      <c r="N78" s="48"/>
      <c r="O78" s="51"/>
    </row>
    <row r="79" spans="1:15" x14ac:dyDescent="0.25">
      <c r="A79" s="61"/>
      <c r="B79" s="48"/>
      <c r="C79" s="2">
        <v>6</v>
      </c>
      <c r="D79">
        <v>43.82</v>
      </c>
      <c r="F79">
        <v>1</v>
      </c>
      <c r="G79">
        <f t="shared" si="4"/>
        <v>5</v>
      </c>
      <c r="J79">
        <f t="shared" si="3"/>
        <v>48.82</v>
      </c>
      <c r="K79" s="48"/>
      <c r="L79" s="48"/>
      <c r="M79" s="48"/>
      <c r="N79" s="48"/>
      <c r="O79" s="51"/>
    </row>
    <row r="80" spans="1:15" x14ac:dyDescent="0.25">
      <c r="A80" s="61"/>
      <c r="B80" s="48"/>
      <c r="C80" s="2">
        <v>7</v>
      </c>
      <c r="D80">
        <v>38.19</v>
      </c>
      <c r="F80">
        <v>1</v>
      </c>
      <c r="G80">
        <f t="shared" si="4"/>
        <v>5</v>
      </c>
      <c r="J80">
        <f t="shared" si="3"/>
        <v>43.19</v>
      </c>
      <c r="K80" s="48"/>
      <c r="L80" s="48"/>
      <c r="M80" s="48"/>
      <c r="N80" s="48"/>
      <c r="O80" s="51"/>
    </row>
    <row r="81" spans="1:15" x14ac:dyDescent="0.25">
      <c r="A81" s="61"/>
      <c r="B81" s="48"/>
      <c r="C81" s="2">
        <v>8</v>
      </c>
      <c r="D81">
        <v>38.54</v>
      </c>
      <c r="E81">
        <v>0.5</v>
      </c>
      <c r="F81">
        <v>0</v>
      </c>
      <c r="G81">
        <f t="shared" si="4"/>
        <v>0</v>
      </c>
      <c r="J81">
        <f t="shared" si="3"/>
        <v>33.54</v>
      </c>
      <c r="K81" s="48"/>
      <c r="L81" s="48"/>
      <c r="M81" s="48"/>
      <c r="N81" s="48"/>
      <c r="O81" s="51"/>
    </row>
    <row r="82" spans="1:15" x14ac:dyDescent="0.25">
      <c r="A82" s="61"/>
      <c r="B82" s="48"/>
      <c r="C82" s="2">
        <v>9</v>
      </c>
      <c r="D82">
        <v>34.369999999999997</v>
      </c>
      <c r="F82">
        <v>0</v>
      </c>
      <c r="G82">
        <f t="shared" si="4"/>
        <v>0</v>
      </c>
      <c r="J82">
        <f t="shared" si="3"/>
        <v>34.369999999999997</v>
      </c>
      <c r="K82" s="48"/>
      <c r="L82" s="48"/>
      <c r="M82" s="48"/>
      <c r="N82" s="48"/>
      <c r="O82" s="51"/>
    </row>
    <row r="83" spans="1:15" x14ac:dyDescent="0.25">
      <c r="A83" s="62"/>
      <c r="B83" s="49"/>
      <c r="C83" s="13">
        <v>10</v>
      </c>
      <c r="D83" s="14">
        <v>37.78</v>
      </c>
      <c r="E83" s="14">
        <v>0.5</v>
      </c>
      <c r="F83" s="14">
        <v>2</v>
      </c>
      <c r="G83" s="14">
        <f t="shared" si="4"/>
        <v>10</v>
      </c>
      <c r="H83" s="14"/>
      <c r="I83" s="14"/>
      <c r="J83" s="14">
        <f t="shared" si="3"/>
        <v>42.78</v>
      </c>
      <c r="K83" s="49"/>
      <c r="L83" s="49"/>
      <c r="M83" s="49"/>
      <c r="N83" s="49"/>
      <c r="O83" s="52"/>
    </row>
    <row r="84" spans="1:15" x14ac:dyDescent="0.25">
      <c r="A84" s="60" t="s">
        <v>25</v>
      </c>
      <c r="B84" s="47" t="s">
        <v>40</v>
      </c>
      <c r="C84" s="11">
        <v>1</v>
      </c>
      <c r="D84" s="12">
        <v>38.97</v>
      </c>
      <c r="E84" s="12"/>
      <c r="F84" s="12">
        <v>0</v>
      </c>
      <c r="G84" s="12">
        <f t="shared" ref="G84:G93" si="5">PRODUCT(F84*5)</f>
        <v>0</v>
      </c>
      <c r="H84" s="12"/>
      <c r="I84" s="12"/>
      <c r="J84" s="12">
        <f t="shared" ref="J84:J93" si="6">SUM(D84,G84,H84*10,I84*10)-(E84*10)</f>
        <v>38.97</v>
      </c>
      <c r="K84" s="47">
        <f>SUM(F84:F93)</f>
        <v>6</v>
      </c>
      <c r="L84" s="47">
        <f>_xlfn.RANK.EQ(K84,K4:K133,1)</f>
        <v>2</v>
      </c>
      <c r="M84" s="47">
        <f>SUM(J84:J93)</f>
        <v>399.28</v>
      </c>
      <c r="N84" s="47">
        <f>_xlfn.RANK.EQ(M84,M4:M133,1)</f>
        <v>1</v>
      </c>
      <c r="O84" s="50">
        <f>Q7/M84*100</f>
        <v>100</v>
      </c>
    </row>
    <row r="85" spans="1:15" x14ac:dyDescent="0.25">
      <c r="A85" s="61"/>
      <c r="B85" s="48"/>
      <c r="C85" s="2">
        <v>2</v>
      </c>
      <c r="D85">
        <v>33.020000000000003</v>
      </c>
      <c r="F85">
        <v>0</v>
      </c>
      <c r="G85">
        <f t="shared" si="5"/>
        <v>0</v>
      </c>
      <c r="J85">
        <f t="shared" si="6"/>
        <v>33.020000000000003</v>
      </c>
      <c r="K85" s="48"/>
      <c r="L85" s="48"/>
      <c r="M85" s="48"/>
      <c r="N85" s="48"/>
      <c r="O85" s="51"/>
    </row>
    <row r="86" spans="1:15" x14ac:dyDescent="0.25">
      <c r="A86" s="61"/>
      <c r="B86" s="48"/>
      <c r="C86" s="2">
        <v>3</v>
      </c>
      <c r="D86">
        <v>40.159999999999997</v>
      </c>
      <c r="E86">
        <v>0.5</v>
      </c>
      <c r="F86">
        <v>1</v>
      </c>
      <c r="G86">
        <f t="shared" si="5"/>
        <v>5</v>
      </c>
      <c r="J86">
        <f t="shared" si="6"/>
        <v>40.159999999999997</v>
      </c>
      <c r="K86" s="48"/>
      <c r="L86" s="48"/>
      <c r="M86" s="48"/>
      <c r="N86" s="48"/>
      <c r="O86" s="51"/>
    </row>
    <row r="87" spans="1:15" x14ac:dyDescent="0.25">
      <c r="A87" s="61"/>
      <c r="B87" s="48"/>
      <c r="C87" s="2">
        <v>4</v>
      </c>
      <c r="D87">
        <v>45.69</v>
      </c>
      <c r="F87">
        <v>2</v>
      </c>
      <c r="G87">
        <f t="shared" si="5"/>
        <v>10</v>
      </c>
      <c r="J87">
        <f t="shared" si="6"/>
        <v>55.69</v>
      </c>
      <c r="K87" s="48"/>
      <c r="L87" s="48"/>
      <c r="M87" s="48"/>
      <c r="N87" s="48"/>
      <c r="O87" s="51"/>
    </row>
    <row r="88" spans="1:15" x14ac:dyDescent="0.25">
      <c r="A88" s="61"/>
      <c r="B88" s="48"/>
      <c r="C88" s="2">
        <v>5</v>
      </c>
      <c r="D88">
        <v>42.78</v>
      </c>
      <c r="E88">
        <v>0.5</v>
      </c>
      <c r="F88">
        <v>0</v>
      </c>
      <c r="G88">
        <f t="shared" si="5"/>
        <v>0</v>
      </c>
      <c r="J88">
        <f t="shared" si="6"/>
        <v>37.78</v>
      </c>
      <c r="K88" s="48"/>
      <c r="L88" s="48"/>
      <c r="M88" s="48"/>
      <c r="N88" s="48"/>
      <c r="O88" s="51"/>
    </row>
    <row r="89" spans="1:15" x14ac:dyDescent="0.25">
      <c r="A89" s="61"/>
      <c r="B89" s="48"/>
      <c r="C89" s="2">
        <v>6</v>
      </c>
      <c r="D89">
        <v>37.869999999999997</v>
      </c>
      <c r="F89">
        <v>2</v>
      </c>
      <c r="G89">
        <f t="shared" si="5"/>
        <v>10</v>
      </c>
      <c r="J89">
        <f t="shared" si="6"/>
        <v>47.87</v>
      </c>
      <c r="K89" s="48"/>
      <c r="L89" s="48"/>
      <c r="M89" s="48"/>
      <c r="N89" s="48"/>
      <c r="O89" s="51"/>
    </row>
    <row r="90" spans="1:15" x14ac:dyDescent="0.25">
      <c r="A90" s="61"/>
      <c r="B90" s="48"/>
      <c r="C90" s="2">
        <v>7</v>
      </c>
      <c r="D90">
        <v>32.89</v>
      </c>
      <c r="F90">
        <v>0</v>
      </c>
      <c r="G90">
        <f t="shared" si="5"/>
        <v>0</v>
      </c>
      <c r="J90">
        <f t="shared" si="6"/>
        <v>32.89</v>
      </c>
      <c r="K90" s="48"/>
      <c r="L90" s="48"/>
      <c r="M90" s="48"/>
      <c r="N90" s="48"/>
      <c r="O90" s="51"/>
    </row>
    <row r="91" spans="1:15" x14ac:dyDescent="0.25">
      <c r="A91" s="61"/>
      <c r="B91" s="48"/>
      <c r="C91" s="2">
        <v>8</v>
      </c>
      <c r="D91">
        <v>38.71</v>
      </c>
      <c r="E91">
        <v>0.5</v>
      </c>
      <c r="F91">
        <v>1</v>
      </c>
      <c r="G91">
        <f t="shared" si="5"/>
        <v>5</v>
      </c>
      <c r="J91">
        <f t="shared" si="6"/>
        <v>38.71</v>
      </c>
      <c r="K91" s="48"/>
      <c r="L91" s="48"/>
      <c r="M91" s="48"/>
      <c r="N91" s="48"/>
      <c r="O91" s="51"/>
    </row>
    <row r="92" spans="1:15" x14ac:dyDescent="0.25">
      <c r="A92" s="61"/>
      <c r="B92" s="48"/>
      <c r="C92" s="2">
        <v>9</v>
      </c>
      <c r="D92">
        <v>37.82</v>
      </c>
      <c r="F92">
        <v>0</v>
      </c>
      <c r="G92">
        <f t="shared" si="5"/>
        <v>0</v>
      </c>
      <c r="J92">
        <f t="shared" si="6"/>
        <v>37.82</v>
      </c>
      <c r="K92" s="48"/>
      <c r="L92" s="48"/>
      <c r="M92" s="48"/>
      <c r="N92" s="48"/>
      <c r="O92" s="51"/>
    </row>
    <row r="93" spans="1:15" x14ac:dyDescent="0.25">
      <c r="A93" s="62"/>
      <c r="B93" s="49"/>
      <c r="C93" s="13">
        <v>10</v>
      </c>
      <c r="D93" s="14">
        <v>36.369999999999997</v>
      </c>
      <c r="E93" s="14"/>
      <c r="F93" s="14">
        <v>0</v>
      </c>
      <c r="G93" s="14">
        <f t="shared" si="5"/>
        <v>0</v>
      </c>
      <c r="H93" s="14"/>
      <c r="I93" s="14"/>
      <c r="J93" s="14">
        <f t="shared" si="6"/>
        <v>36.369999999999997</v>
      </c>
      <c r="K93" s="49"/>
      <c r="L93" s="49"/>
      <c r="M93" s="49"/>
      <c r="N93" s="49"/>
      <c r="O93" s="52"/>
    </row>
    <row r="94" spans="1:15" x14ac:dyDescent="0.25">
      <c r="A94" s="60" t="s">
        <v>17</v>
      </c>
      <c r="B94" s="47" t="s">
        <v>41</v>
      </c>
      <c r="C94" s="11">
        <v>1</v>
      </c>
      <c r="D94" s="12">
        <v>58.83</v>
      </c>
      <c r="E94" s="12"/>
      <c r="F94" s="12">
        <v>0</v>
      </c>
      <c r="G94" s="12">
        <f t="shared" si="4"/>
        <v>0</v>
      </c>
      <c r="H94" s="12"/>
      <c r="I94" s="12"/>
      <c r="J94" s="12">
        <f t="shared" si="3"/>
        <v>58.83</v>
      </c>
      <c r="K94" s="47">
        <f>SUM(F94:F103)</f>
        <v>16</v>
      </c>
      <c r="L94" s="47">
        <f>_xlfn.RANK.EQ(K94,K4:K133,1)</f>
        <v>8</v>
      </c>
      <c r="M94" s="47">
        <f>SUM(J94:J103)</f>
        <v>799.75</v>
      </c>
      <c r="N94" s="47">
        <f>_xlfn.RANK.EQ(M94,M4:M133,1)</f>
        <v>10</v>
      </c>
      <c r="O94" s="50">
        <f>Q7/M94*100</f>
        <v>49.925601750547045</v>
      </c>
    </row>
    <row r="95" spans="1:15" x14ac:dyDescent="0.25">
      <c r="A95" s="61"/>
      <c r="B95" s="48"/>
      <c r="C95" s="2">
        <v>2</v>
      </c>
      <c r="D95">
        <v>70.87</v>
      </c>
      <c r="F95">
        <v>3</v>
      </c>
      <c r="G95">
        <f t="shared" si="4"/>
        <v>15</v>
      </c>
      <c r="H95">
        <v>1</v>
      </c>
      <c r="J95">
        <f t="shared" si="3"/>
        <v>95.87</v>
      </c>
      <c r="K95" s="48"/>
      <c r="L95" s="48"/>
      <c r="M95" s="48"/>
      <c r="N95" s="48"/>
      <c r="O95" s="51"/>
    </row>
    <row r="96" spans="1:15" x14ac:dyDescent="0.25">
      <c r="A96" s="61"/>
      <c r="B96" s="48"/>
      <c r="C96" s="2">
        <v>3</v>
      </c>
      <c r="D96">
        <v>76.02</v>
      </c>
      <c r="F96">
        <v>0</v>
      </c>
      <c r="G96">
        <f t="shared" si="4"/>
        <v>0</v>
      </c>
      <c r="J96">
        <f t="shared" si="3"/>
        <v>76.02</v>
      </c>
      <c r="K96" s="48"/>
      <c r="L96" s="48"/>
      <c r="M96" s="48"/>
      <c r="N96" s="48"/>
      <c r="O96" s="51"/>
    </row>
    <row r="97" spans="1:15" x14ac:dyDescent="0.25">
      <c r="A97" s="61"/>
      <c r="B97" s="48"/>
      <c r="C97" s="2">
        <v>4</v>
      </c>
      <c r="D97">
        <v>79.930000000000007</v>
      </c>
      <c r="F97">
        <v>2</v>
      </c>
      <c r="G97">
        <f t="shared" si="4"/>
        <v>10</v>
      </c>
      <c r="J97">
        <f t="shared" si="3"/>
        <v>89.93</v>
      </c>
      <c r="K97" s="48"/>
      <c r="L97" s="48"/>
      <c r="M97" s="48"/>
      <c r="N97" s="48"/>
      <c r="O97" s="51"/>
    </row>
    <row r="98" spans="1:15" x14ac:dyDescent="0.25">
      <c r="A98" s="61"/>
      <c r="B98" s="48"/>
      <c r="C98" s="2">
        <v>5</v>
      </c>
      <c r="D98">
        <v>68.75</v>
      </c>
      <c r="F98">
        <v>1</v>
      </c>
      <c r="G98">
        <f t="shared" si="4"/>
        <v>5</v>
      </c>
      <c r="J98">
        <f t="shared" si="3"/>
        <v>73.75</v>
      </c>
      <c r="K98" s="48"/>
      <c r="L98" s="48"/>
      <c r="M98" s="48"/>
      <c r="N98" s="48"/>
      <c r="O98" s="51"/>
    </row>
    <row r="99" spans="1:15" x14ac:dyDescent="0.25">
      <c r="A99" s="61"/>
      <c r="B99" s="48"/>
      <c r="C99" s="2">
        <v>6</v>
      </c>
      <c r="D99">
        <v>76.650000000000006</v>
      </c>
      <c r="F99">
        <v>2</v>
      </c>
      <c r="G99">
        <f t="shared" si="4"/>
        <v>10</v>
      </c>
      <c r="J99">
        <f t="shared" si="3"/>
        <v>86.65</v>
      </c>
      <c r="K99" s="48"/>
      <c r="L99" s="48"/>
      <c r="M99" s="48"/>
      <c r="N99" s="48"/>
      <c r="O99" s="51"/>
    </row>
    <row r="100" spans="1:15" x14ac:dyDescent="0.25">
      <c r="A100" s="61"/>
      <c r="B100" s="48"/>
      <c r="C100" s="2">
        <v>7</v>
      </c>
      <c r="D100">
        <v>64.89</v>
      </c>
      <c r="F100">
        <v>3</v>
      </c>
      <c r="G100">
        <f t="shared" si="4"/>
        <v>15</v>
      </c>
      <c r="J100">
        <f t="shared" si="3"/>
        <v>79.89</v>
      </c>
      <c r="K100" s="48"/>
      <c r="L100" s="48"/>
      <c r="M100" s="48"/>
      <c r="N100" s="48"/>
      <c r="O100" s="51"/>
    </row>
    <row r="101" spans="1:15" x14ac:dyDescent="0.25">
      <c r="A101" s="61"/>
      <c r="B101" s="48"/>
      <c r="C101" s="2">
        <v>8</v>
      </c>
      <c r="D101">
        <v>74.11</v>
      </c>
      <c r="F101">
        <v>1</v>
      </c>
      <c r="G101">
        <f t="shared" si="4"/>
        <v>5</v>
      </c>
      <c r="J101">
        <f t="shared" si="3"/>
        <v>79.11</v>
      </c>
      <c r="K101" s="48"/>
      <c r="L101" s="48"/>
      <c r="M101" s="48"/>
      <c r="N101" s="48"/>
      <c r="O101" s="51"/>
    </row>
    <row r="102" spans="1:15" x14ac:dyDescent="0.25">
      <c r="A102" s="61"/>
      <c r="B102" s="48"/>
      <c r="C102" s="2">
        <v>9</v>
      </c>
      <c r="D102">
        <v>79.7</v>
      </c>
      <c r="F102">
        <v>2</v>
      </c>
      <c r="G102">
        <f t="shared" si="4"/>
        <v>10</v>
      </c>
      <c r="J102">
        <f t="shared" si="3"/>
        <v>89.7</v>
      </c>
      <c r="K102" s="48"/>
      <c r="L102" s="48"/>
      <c r="M102" s="48"/>
      <c r="N102" s="48"/>
      <c r="O102" s="51"/>
    </row>
    <row r="103" spans="1:15" x14ac:dyDescent="0.25">
      <c r="A103" s="62"/>
      <c r="B103" s="49"/>
      <c r="C103" s="13">
        <v>10</v>
      </c>
      <c r="D103" s="14">
        <v>60</v>
      </c>
      <c r="E103" s="14"/>
      <c r="F103" s="14">
        <v>2</v>
      </c>
      <c r="G103" s="14">
        <f t="shared" si="4"/>
        <v>10</v>
      </c>
      <c r="H103" s="14"/>
      <c r="I103" s="14"/>
      <c r="J103" s="14">
        <f t="shared" si="3"/>
        <v>70</v>
      </c>
      <c r="K103" s="49"/>
      <c r="L103" s="49"/>
      <c r="M103" s="49"/>
      <c r="N103" s="49"/>
      <c r="O103" s="52"/>
    </row>
    <row r="104" spans="1:15" x14ac:dyDescent="0.25">
      <c r="A104" s="60" t="s">
        <v>42</v>
      </c>
      <c r="B104" s="47" t="s">
        <v>43</v>
      </c>
      <c r="C104" s="11">
        <v>1</v>
      </c>
      <c r="D104" s="12">
        <v>41.21</v>
      </c>
      <c r="E104" s="12"/>
      <c r="F104" s="12">
        <v>2</v>
      </c>
      <c r="G104" s="12">
        <f t="shared" si="4"/>
        <v>10</v>
      </c>
      <c r="H104" s="12"/>
      <c r="I104" s="12"/>
      <c r="J104" s="12">
        <f t="shared" si="3"/>
        <v>51.21</v>
      </c>
      <c r="K104" s="47">
        <f>SUM(F104:F113)</f>
        <v>17</v>
      </c>
      <c r="L104" s="47">
        <f>_xlfn.RANK.EQ(K104,K4:K133,1)</f>
        <v>9</v>
      </c>
      <c r="M104" s="47">
        <f>SUM(J104:J113)</f>
        <v>649.89</v>
      </c>
      <c r="N104" s="47">
        <f>_xlfn.RANK.EQ(M104,M4:M133,1)</f>
        <v>6</v>
      </c>
      <c r="O104" s="50">
        <f>Q7/M104*100</f>
        <v>61.438089522842319</v>
      </c>
    </row>
    <row r="105" spans="1:15" x14ac:dyDescent="0.25">
      <c r="A105" s="61"/>
      <c r="B105" s="48"/>
      <c r="C105" s="2">
        <v>2</v>
      </c>
      <c r="D105">
        <v>41.35</v>
      </c>
      <c r="F105">
        <v>0</v>
      </c>
      <c r="G105">
        <f t="shared" si="4"/>
        <v>0</v>
      </c>
      <c r="J105">
        <f t="shared" si="3"/>
        <v>41.35</v>
      </c>
      <c r="K105" s="48"/>
      <c r="L105" s="48"/>
      <c r="M105" s="48"/>
      <c r="N105" s="48"/>
      <c r="O105" s="51"/>
    </row>
    <row r="106" spans="1:15" x14ac:dyDescent="0.25">
      <c r="A106" s="61"/>
      <c r="B106" s="48"/>
      <c r="C106" s="2">
        <v>3</v>
      </c>
      <c r="D106">
        <v>98.01</v>
      </c>
      <c r="F106">
        <v>2</v>
      </c>
      <c r="G106">
        <f t="shared" si="4"/>
        <v>10</v>
      </c>
      <c r="J106">
        <f t="shared" si="3"/>
        <v>108.01</v>
      </c>
      <c r="K106" s="48"/>
      <c r="L106" s="48"/>
      <c r="M106" s="48"/>
      <c r="N106" s="48"/>
      <c r="O106" s="51"/>
    </row>
    <row r="107" spans="1:15" x14ac:dyDescent="0.25">
      <c r="A107" s="61"/>
      <c r="B107" s="48"/>
      <c r="C107" s="2">
        <v>4</v>
      </c>
      <c r="D107">
        <v>46.55</v>
      </c>
      <c r="F107">
        <v>5</v>
      </c>
      <c r="G107">
        <f t="shared" si="4"/>
        <v>25</v>
      </c>
      <c r="J107">
        <f t="shared" si="3"/>
        <v>71.55</v>
      </c>
      <c r="K107" s="48"/>
      <c r="L107" s="48"/>
      <c r="M107" s="48"/>
      <c r="N107" s="48"/>
      <c r="O107" s="51"/>
    </row>
    <row r="108" spans="1:15" x14ac:dyDescent="0.25">
      <c r="A108" s="61"/>
      <c r="B108" s="48"/>
      <c r="C108" s="2">
        <v>5</v>
      </c>
      <c r="D108">
        <v>78.45</v>
      </c>
      <c r="F108">
        <v>1</v>
      </c>
      <c r="G108">
        <f t="shared" si="4"/>
        <v>5</v>
      </c>
      <c r="J108">
        <f t="shared" ref="J108:J113" si="7">SUM(D108,G108,H108*10,I108*10)-(E108*10)</f>
        <v>83.45</v>
      </c>
      <c r="K108" s="48"/>
      <c r="L108" s="48"/>
      <c r="M108" s="48"/>
      <c r="N108" s="48"/>
      <c r="O108" s="51"/>
    </row>
    <row r="109" spans="1:15" x14ac:dyDescent="0.25">
      <c r="A109" s="61"/>
      <c r="B109" s="48"/>
      <c r="C109" s="2">
        <v>6</v>
      </c>
      <c r="D109">
        <v>41.33</v>
      </c>
      <c r="F109">
        <v>0</v>
      </c>
      <c r="G109">
        <f t="shared" si="4"/>
        <v>0</v>
      </c>
      <c r="J109">
        <f t="shared" si="7"/>
        <v>41.33</v>
      </c>
      <c r="K109" s="48"/>
      <c r="L109" s="48"/>
      <c r="M109" s="48"/>
      <c r="N109" s="48"/>
      <c r="O109" s="51"/>
    </row>
    <row r="110" spans="1:15" x14ac:dyDescent="0.25">
      <c r="A110" s="61"/>
      <c r="B110" s="48"/>
      <c r="C110" s="2">
        <v>7</v>
      </c>
      <c r="D110">
        <v>54.69</v>
      </c>
      <c r="F110">
        <v>1</v>
      </c>
      <c r="G110">
        <f t="shared" si="4"/>
        <v>5</v>
      </c>
      <c r="J110">
        <f t="shared" si="7"/>
        <v>59.69</v>
      </c>
      <c r="K110" s="48"/>
      <c r="L110" s="48"/>
      <c r="M110" s="48"/>
      <c r="N110" s="48"/>
      <c r="O110" s="51"/>
    </row>
    <row r="111" spans="1:15" x14ac:dyDescent="0.25">
      <c r="A111" s="61"/>
      <c r="B111" s="48"/>
      <c r="C111" s="2">
        <v>8</v>
      </c>
      <c r="D111">
        <v>81.72</v>
      </c>
      <c r="E111">
        <v>0.5</v>
      </c>
      <c r="F111">
        <v>4</v>
      </c>
      <c r="G111">
        <f t="shared" si="4"/>
        <v>20</v>
      </c>
      <c r="J111">
        <f t="shared" si="7"/>
        <v>96.72</v>
      </c>
      <c r="K111" s="48"/>
      <c r="L111" s="48"/>
      <c r="M111" s="48"/>
      <c r="N111" s="48"/>
      <c r="O111" s="51"/>
    </row>
    <row r="112" spans="1:15" x14ac:dyDescent="0.25">
      <c r="A112" s="61"/>
      <c r="B112" s="48"/>
      <c r="C112" s="2">
        <v>9</v>
      </c>
      <c r="D112">
        <v>45.87</v>
      </c>
      <c r="F112">
        <v>0</v>
      </c>
      <c r="G112">
        <f t="shared" ref="G112:G113" si="8">PRODUCT(F112*5)</f>
        <v>0</v>
      </c>
      <c r="J112">
        <f t="shared" si="7"/>
        <v>45.87</v>
      </c>
      <c r="K112" s="48"/>
      <c r="L112" s="48"/>
      <c r="M112" s="48"/>
      <c r="N112" s="48"/>
      <c r="O112" s="51"/>
    </row>
    <row r="113" spans="1:15" x14ac:dyDescent="0.25">
      <c r="A113" s="62"/>
      <c r="B113" s="49"/>
      <c r="C113" s="13">
        <v>10</v>
      </c>
      <c r="D113" s="14">
        <v>45.71</v>
      </c>
      <c r="E113" s="14">
        <v>0.5</v>
      </c>
      <c r="F113" s="14">
        <v>2</v>
      </c>
      <c r="G113" s="14">
        <f t="shared" si="8"/>
        <v>10</v>
      </c>
      <c r="H113" s="14"/>
      <c r="I113" s="14"/>
      <c r="J113" s="14">
        <f t="shared" si="7"/>
        <v>50.71</v>
      </c>
      <c r="K113" s="49"/>
      <c r="L113" s="49"/>
      <c r="M113" s="49"/>
      <c r="N113" s="49"/>
      <c r="O113" s="52"/>
    </row>
    <row r="114" spans="1:15" x14ac:dyDescent="0.25">
      <c r="A114" s="60" t="s">
        <v>31</v>
      </c>
      <c r="B114" s="47" t="s">
        <v>44</v>
      </c>
      <c r="C114" s="11">
        <v>1</v>
      </c>
      <c r="D114" s="12">
        <v>58.39</v>
      </c>
      <c r="E114" s="12"/>
      <c r="F114" s="12"/>
      <c r="G114" s="12">
        <f t="shared" ref="G114:G133" si="9">PRODUCT(F114*5)</f>
        <v>0</v>
      </c>
      <c r="H114" s="12"/>
      <c r="I114" s="12"/>
      <c r="J114" s="12">
        <f t="shared" ref="J114:J133" si="10">SUM(D114,G114,H114*10,I114*10)-(E114*10)</f>
        <v>58.39</v>
      </c>
      <c r="K114" s="47">
        <f>SUM(F114:F123)</f>
        <v>9</v>
      </c>
      <c r="L114" s="47">
        <f>_xlfn.RANK.EQ(K114,K4:K133,1)</f>
        <v>4</v>
      </c>
      <c r="M114" s="47">
        <f>SUM(J114:J123)</f>
        <v>721.46999999999991</v>
      </c>
      <c r="N114" s="47">
        <f>_xlfn.RANK.EQ(M114,M4:M133,1)</f>
        <v>9</v>
      </c>
      <c r="O114" s="50">
        <f>Q7/M114*100</f>
        <v>55.34256448639583</v>
      </c>
    </row>
    <row r="115" spans="1:15" x14ac:dyDescent="0.25">
      <c r="A115" s="61"/>
      <c r="B115" s="48"/>
      <c r="C115" s="2">
        <v>2</v>
      </c>
      <c r="D115">
        <v>71.31</v>
      </c>
      <c r="G115">
        <f t="shared" si="9"/>
        <v>0</v>
      </c>
      <c r="J115">
        <f t="shared" si="10"/>
        <v>71.31</v>
      </c>
      <c r="K115" s="48"/>
      <c r="L115" s="48"/>
      <c r="M115" s="48"/>
      <c r="N115" s="48"/>
      <c r="O115" s="51"/>
    </row>
    <row r="116" spans="1:15" x14ac:dyDescent="0.25">
      <c r="A116" s="61"/>
      <c r="B116" s="48"/>
      <c r="C116" s="2">
        <v>3</v>
      </c>
      <c r="D116">
        <v>68.31</v>
      </c>
      <c r="G116">
        <f t="shared" si="9"/>
        <v>0</v>
      </c>
      <c r="J116">
        <f t="shared" si="10"/>
        <v>68.31</v>
      </c>
      <c r="K116" s="48"/>
      <c r="L116" s="48"/>
      <c r="M116" s="48"/>
      <c r="N116" s="48"/>
      <c r="O116" s="51"/>
    </row>
    <row r="117" spans="1:15" x14ac:dyDescent="0.25">
      <c r="A117" s="61"/>
      <c r="B117" s="48"/>
      <c r="C117" s="2">
        <v>4</v>
      </c>
      <c r="D117">
        <v>87.7</v>
      </c>
      <c r="F117">
        <v>2</v>
      </c>
      <c r="G117">
        <f t="shared" si="9"/>
        <v>10</v>
      </c>
      <c r="J117">
        <f t="shared" si="10"/>
        <v>97.7</v>
      </c>
      <c r="K117" s="48"/>
      <c r="L117" s="48"/>
      <c r="M117" s="48"/>
      <c r="N117" s="48"/>
      <c r="O117" s="51"/>
    </row>
    <row r="118" spans="1:15" x14ac:dyDescent="0.25">
      <c r="A118" s="61"/>
      <c r="B118" s="48"/>
      <c r="C118" s="2">
        <v>5</v>
      </c>
      <c r="D118">
        <v>101.27</v>
      </c>
      <c r="F118">
        <v>1</v>
      </c>
      <c r="G118">
        <f t="shared" si="9"/>
        <v>5</v>
      </c>
      <c r="J118">
        <f t="shared" si="10"/>
        <v>106.27</v>
      </c>
      <c r="K118" s="48"/>
      <c r="L118" s="48"/>
      <c r="M118" s="48"/>
      <c r="N118" s="48"/>
      <c r="O118" s="51"/>
    </row>
    <row r="119" spans="1:15" x14ac:dyDescent="0.25">
      <c r="A119" s="61"/>
      <c r="B119" s="48"/>
      <c r="C119" s="2">
        <v>6</v>
      </c>
      <c r="D119">
        <v>49.67</v>
      </c>
      <c r="F119">
        <v>3</v>
      </c>
      <c r="G119">
        <f t="shared" si="9"/>
        <v>15</v>
      </c>
      <c r="J119">
        <f t="shared" si="10"/>
        <v>64.67</v>
      </c>
      <c r="K119" s="48"/>
      <c r="L119" s="48"/>
      <c r="M119" s="48"/>
      <c r="N119" s="48"/>
      <c r="O119" s="51"/>
    </row>
    <row r="120" spans="1:15" x14ac:dyDescent="0.25">
      <c r="A120" s="61"/>
      <c r="B120" s="48"/>
      <c r="C120" s="2">
        <v>7</v>
      </c>
      <c r="D120">
        <v>50.98</v>
      </c>
      <c r="F120">
        <v>1</v>
      </c>
      <c r="G120">
        <f t="shared" si="9"/>
        <v>5</v>
      </c>
      <c r="J120">
        <f t="shared" si="10"/>
        <v>55.98</v>
      </c>
      <c r="K120" s="48"/>
      <c r="L120" s="48"/>
      <c r="M120" s="48"/>
      <c r="N120" s="48"/>
      <c r="O120" s="51"/>
    </row>
    <row r="121" spans="1:15" x14ac:dyDescent="0.25">
      <c r="A121" s="61"/>
      <c r="B121" s="48"/>
      <c r="C121" s="2">
        <v>8</v>
      </c>
      <c r="D121">
        <v>51.68</v>
      </c>
      <c r="E121">
        <v>0.5</v>
      </c>
      <c r="F121">
        <v>2</v>
      </c>
      <c r="G121">
        <f t="shared" si="9"/>
        <v>10</v>
      </c>
      <c r="J121">
        <f t="shared" si="10"/>
        <v>56.68</v>
      </c>
      <c r="K121" s="48"/>
      <c r="L121" s="48"/>
      <c r="M121" s="48"/>
      <c r="N121" s="48"/>
      <c r="O121" s="51"/>
    </row>
    <row r="122" spans="1:15" x14ac:dyDescent="0.25">
      <c r="A122" s="61"/>
      <c r="B122" s="48"/>
      <c r="C122" s="2">
        <v>9</v>
      </c>
      <c r="D122">
        <v>53.8</v>
      </c>
      <c r="G122">
        <f t="shared" si="9"/>
        <v>0</v>
      </c>
      <c r="H122">
        <v>1</v>
      </c>
      <c r="J122">
        <f t="shared" si="10"/>
        <v>63.8</v>
      </c>
      <c r="K122" s="48"/>
      <c r="L122" s="48"/>
      <c r="M122" s="48"/>
      <c r="N122" s="48"/>
      <c r="O122" s="51"/>
    </row>
    <row r="123" spans="1:15" x14ac:dyDescent="0.25">
      <c r="A123" s="62"/>
      <c r="B123" s="49"/>
      <c r="C123" s="13">
        <v>10</v>
      </c>
      <c r="D123" s="14">
        <v>78.36</v>
      </c>
      <c r="E123" s="14"/>
      <c r="F123" s="14"/>
      <c r="G123" s="14">
        <f t="shared" si="9"/>
        <v>0</v>
      </c>
      <c r="H123" s="14"/>
      <c r="I123" s="14"/>
      <c r="J123" s="14">
        <f t="shared" si="10"/>
        <v>78.36</v>
      </c>
      <c r="K123" s="49"/>
      <c r="L123" s="49"/>
      <c r="M123" s="49"/>
      <c r="N123" s="49"/>
      <c r="O123" s="52"/>
    </row>
    <row r="124" spans="1:15" x14ac:dyDescent="0.25">
      <c r="A124" s="60" t="s">
        <v>17</v>
      </c>
      <c r="B124" s="47" t="s">
        <v>45</v>
      </c>
      <c r="C124" s="11">
        <v>1</v>
      </c>
      <c r="D124" s="12">
        <v>51.44</v>
      </c>
      <c r="E124" s="12"/>
      <c r="F124" s="12">
        <v>2</v>
      </c>
      <c r="G124" s="12">
        <f t="shared" si="9"/>
        <v>10</v>
      </c>
      <c r="H124" s="12"/>
      <c r="I124" s="12"/>
      <c r="J124" s="12">
        <f t="shared" si="10"/>
        <v>61.44</v>
      </c>
      <c r="K124" s="47">
        <f>SUM(F124:F133)</f>
        <v>14</v>
      </c>
      <c r="L124" s="47">
        <f>_xlfn.RANK.EQ(K124,K4:K133,1)</f>
        <v>6</v>
      </c>
      <c r="M124" s="47">
        <f>SUM(J124:J133)</f>
        <v>710.67000000000007</v>
      </c>
      <c r="N124" s="47">
        <f>_xlfn.RANK.EQ(M124,M4:M133,1)</f>
        <v>8</v>
      </c>
      <c r="O124" s="50">
        <f>Q7/M124*100</f>
        <v>56.183601390237371</v>
      </c>
    </row>
    <row r="125" spans="1:15" x14ac:dyDescent="0.25">
      <c r="A125" s="61"/>
      <c r="B125" s="48"/>
      <c r="C125" s="2">
        <v>2</v>
      </c>
      <c r="D125">
        <v>71.319999999999993</v>
      </c>
      <c r="F125">
        <v>2</v>
      </c>
      <c r="G125">
        <f t="shared" si="9"/>
        <v>10</v>
      </c>
      <c r="J125">
        <f t="shared" si="10"/>
        <v>81.319999999999993</v>
      </c>
      <c r="K125" s="48"/>
      <c r="L125" s="48"/>
      <c r="M125" s="48"/>
      <c r="N125" s="48"/>
      <c r="O125" s="51"/>
    </row>
    <row r="126" spans="1:15" x14ac:dyDescent="0.25">
      <c r="A126" s="61"/>
      <c r="B126" s="48"/>
      <c r="C126" s="2">
        <v>3</v>
      </c>
      <c r="D126">
        <v>91.57</v>
      </c>
      <c r="F126">
        <v>1</v>
      </c>
      <c r="G126">
        <f t="shared" si="9"/>
        <v>5</v>
      </c>
      <c r="J126">
        <f t="shared" si="10"/>
        <v>96.57</v>
      </c>
      <c r="K126" s="48"/>
      <c r="L126" s="48"/>
      <c r="M126" s="48"/>
      <c r="N126" s="48"/>
      <c r="O126" s="51"/>
    </row>
    <row r="127" spans="1:15" x14ac:dyDescent="0.25">
      <c r="A127" s="61"/>
      <c r="B127" s="48"/>
      <c r="C127" s="2">
        <v>4</v>
      </c>
      <c r="D127">
        <v>67.569999999999993</v>
      </c>
      <c r="F127">
        <v>1</v>
      </c>
      <c r="G127">
        <f t="shared" si="9"/>
        <v>5</v>
      </c>
      <c r="J127">
        <f t="shared" si="10"/>
        <v>72.569999999999993</v>
      </c>
      <c r="K127" s="48"/>
      <c r="L127" s="48"/>
      <c r="M127" s="48"/>
      <c r="N127" s="48"/>
      <c r="O127" s="51"/>
    </row>
    <row r="128" spans="1:15" x14ac:dyDescent="0.25">
      <c r="A128" s="61"/>
      <c r="B128" s="48"/>
      <c r="C128" s="2">
        <v>5</v>
      </c>
      <c r="D128">
        <v>73.239999999999995</v>
      </c>
      <c r="F128">
        <v>2</v>
      </c>
      <c r="G128">
        <f t="shared" si="9"/>
        <v>10</v>
      </c>
      <c r="J128">
        <f t="shared" si="10"/>
        <v>83.24</v>
      </c>
      <c r="K128" s="48"/>
      <c r="L128" s="48"/>
      <c r="M128" s="48"/>
      <c r="N128" s="48"/>
      <c r="O128" s="51"/>
    </row>
    <row r="129" spans="1:16" x14ac:dyDescent="0.25">
      <c r="A129" s="61"/>
      <c r="B129" s="48"/>
      <c r="C129" s="2">
        <v>6</v>
      </c>
      <c r="D129">
        <v>50.6</v>
      </c>
      <c r="F129">
        <v>1</v>
      </c>
      <c r="G129">
        <f t="shared" si="9"/>
        <v>5</v>
      </c>
      <c r="J129">
        <f t="shared" si="10"/>
        <v>55.6</v>
      </c>
      <c r="K129" s="48"/>
      <c r="L129" s="48"/>
      <c r="M129" s="48"/>
      <c r="N129" s="48"/>
      <c r="O129" s="51"/>
    </row>
    <row r="130" spans="1:16" x14ac:dyDescent="0.25">
      <c r="A130" s="61"/>
      <c r="B130" s="48"/>
      <c r="C130" s="2">
        <v>7</v>
      </c>
      <c r="D130">
        <v>58.95</v>
      </c>
      <c r="F130">
        <v>1</v>
      </c>
      <c r="G130">
        <f t="shared" si="9"/>
        <v>5</v>
      </c>
      <c r="J130">
        <f t="shared" si="10"/>
        <v>63.95</v>
      </c>
      <c r="K130" s="48"/>
      <c r="L130" s="48"/>
      <c r="M130" s="48"/>
      <c r="N130" s="48"/>
      <c r="O130" s="51"/>
    </row>
    <row r="131" spans="1:16" x14ac:dyDescent="0.25">
      <c r="A131" s="61"/>
      <c r="B131" s="48"/>
      <c r="C131" s="2">
        <v>8</v>
      </c>
      <c r="D131">
        <v>58.59</v>
      </c>
      <c r="F131">
        <v>2</v>
      </c>
      <c r="G131">
        <f t="shared" si="9"/>
        <v>10</v>
      </c>
      <c r="J131">
        <f t="shared" si="10"/>
        <v>68.59</v>
      </c>
      <c r="K131" s="48"/>
      <c r="L131" s="48"/>
      <c r="M131" s="48"/>
      <c r="N131" s="48"/>
      <c r="O131" s="51"/>
    </row>
    <row r="132" spans="1:16" x14ac:dyDescent="0.25">
      <c r="A132" s="61"/>
      <c r="B132" s="48"/>
      <c r="C132" s="2">
        <v>9</v>
      </c>
      <c r="D132">
        <v>50.78</v>
      </c>
      <c r="F132">
        <v>1</v>
      </c>
      <c r="G132">
        <f t="shared" si="9"/>
        <v>5</v>
      </c>
      <c r="J132">
        <f t="shared" si="10"/>
        <v>55.78</v>
      </c>
      <c r="K132" s="48"/>
      <c r="L132" s="48"/>
      <c r="M132" s="48"/>
      <c r="N132" s="48"/>
      <c r="O132" s="51"/>
    </row>
    <row r="133" spans="1:16" x14ac:dyDescent="0.25">
      <c r="A133" s="62"/>
      <c r="B133" s="49"/>
      <c r="C133" s="13">
        <v>10</v>
      </c>
      <c r="D133" s="14">
        <v>66.61</v>
      </c>
      <c r="E133" s="14"/>
      <c r="F133" s="14">
        <v>1</v>
      </c>
      <c r="G133" s="14">
        <f t="shared" si="9"/>
        <v>5</v>
      </c>
      <c r="H133" s="14"/>
      <c r="I133" s="14"/>
      <c r="J133" s="14">
        <f t="shared" si="10"/>
        <v>71.61</v>
      </c>
      <c r="K133" s="49"/>
      <c r="L133" s="49"/>
      <c r="M133" s="49"/>
      <c r="N133" s="49"/>
      <c r="O133" s="52"/>
    </row>
    <row r="134" spans="1:16" x14ac:dyDescent="0.25">
      <c r="P134" s="63"/>
    </row>
    <row r="135" spans="1:16" x14ac:dyDescent="0.25">
      <c r="P135" s="63"/>
    </row>
    <row r="136" spans="1:16" x14ac:dyDescent="0.25">
      <c r="P136" s="63"/>
    </row>
    <row r="137" spans="1:16" x14ac:dyDescent="0.25">
      <c r="P137" s="63"/>
    </row>
    <row r="138" spans="1:16" x14ac:dyDescent="0.25">
      <c r="P138" s="63"/>
    </row>
    <row r="139" spans="1:16" x14ac:dyDescent="0.25">
      <c r="P139" s="63"/>
    </row>
    <row r="140" spans="1:16" x14ac:dyDescent="0.25">
      <c r="P140" s="63"/>
    </row>
    <row r="141" spans="1:16" x14ac:dyDescent="0.25">
      <c r="P141" s="63"/>
    </row>
    <row r="142" spans="1:16" x14ac:dyDescent="0.25">
      <c r="P142" s="63"/>
    </row>
    <row r="143" spans="1:16" x14ac:dyDescent="0.25">
      <c r="P143" s="63"/>
    </row>
    <row r="158" spans="16:16" x14ac:dyDescent="0.25">
      <c r="P158" s="41"/>
    </row>
  </sheetData>
  <mergeCells count="96">
    <mergeCell ref="P134:P143"/>
    <mergeCell ref="A114:A123"/>
    <mergeCell ref="B114:B123"/>
    <mergeCell ref="K114:K123"/>
    <mergeCell ref="L114:L123"/>
    <mergeCell ref="M114:M123"/>
    <mergeCell ref="N114:N123"/>
    <mergeCell ref="O114:O123"/>
    <mergeCell ref="A124:A133"/>
    <mergeCell ref="B124:B133"/>
    <mergeCell ref="K124:K133"/>
    <mergeCell ref="L124:L133"/>
    <mergeCell ref="M124:M133"/>
    <mergeCell ref="N124:N133"/>
    <mergeCell ref="O124:O133"/>
    <mergeCell ref="O4:O13"/>
    <mergeCell ref="O14:O23"/>
    <mergeCell ref="O24:O33"/>
    <mergeCell ref="A1:XFD1"/>
    <mergeCell ref="A2:XFD2"/>
    <mergeCell ref="A4:A13"/>
    <mergeCell ref="B4:B13"/>
    <mergeCell ref="K4:K13"/>
    <mergeCell ref="M4:M13"/>
    <mergeCell ref="Q6:R6"/>
    <mergeCell ref="Q7:R7"/>
    <mergeCell ref="L4:L13"/>
    <mergeCell ref="N4:N13"/>
    <mergeCell ref="A24:A33"/>
    <mergeCell ref="B24:B33"/>
    <mergeCell ref="K24:K33"/>
    <mergeCell ref="N34:N43"/>
    <mergeCell ref="O34:O43"/>
    <mergeCell ref="N14:N23"/>
    <mergeCell ref="N24:N33"/>
    <mergeCell ref="A14:A23"/>
    <mergeCell ref="B14:B23"/>
    <mergeCell ref="K14:K23"/>
    <mergeCell ref="M14:M23"/>
    <mergeCell ref="L14:L23"/>
    <mergeCell ref="L24:L33"/>
    <mergeCell ref="M24:M33"/>
    <mergeCell ref="A34:A43"/>
    <mergeCell ref="B34:B43"/>
    <mergeCell ref="K34:K43"/>
    <mergeCell ref="L34:L43"/>
    <mergeCell ref="M34:M43"/>
    <mergeCell ref="N44:N53"/>
    <mergeCell ref="O44:O53"/>
    <mergeCell ref="A54:A63"/>
    <mergeCell ref="B54:B63"/>
    <mergeCell ref="K54:K63"/>
    <mergeCell ref="L54:L63"/>
    <mergeCell ref="M54:M63"/>
    <mergeCell ref="N54:N63"/>
    <mergeCell ref="O54:O63"/>
    <mergeCell ref="A44:A53"/>
    <mergeCell ref="B44:B53"/>
    <mergeCell ref="K44:K53"/>
    <mergeCell ref="L44:L53"/>
    <mergeCell ref="M44:M53"/>
    <mergeCell ref="B84:B93"/>
    <mergeCell ref="A84:A93"/>
    <mergeCell ref="K84:K93"/>
    <mergeCell ref="L84:L93"/>
    <mergeCell ref="M84:M93"/>
    <mergeCell ref="N84:N93"/>
    <mergeCell ref="O84:O93"/>
    <mergeCell ref="N64:N7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104:N113"/>
    <mergeCell ref="O104:O113"/>
    <mergeCell ref="A104:A113"/>
    <mergeCell ref="B104:B113"/>
    <mergeCell ref="K104:K113"/>
    <mergeCell ref="L104:L113"/>
    <mergeCell ref="M104:M113"/>
    <mergeCell ref="N94:N103"/>
    <mergeCell ref="O94:O103"/>
    <mergeCell ref="A94:A103"/>
    <mergeCell ref="B94:B103"/>
    <mergeCell ref="K94:K103"/>
    <mergeCell ref="L94:L103"/>
    <mergeCell ref="M94:M10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3"/>
  <sheetViews>
    <sheetView zoomScaleNormal="100" workbookViewId="0">
      <selection activeCell="L4" sqref="L4:L13"/>
    </sheetView>
  </sheetViews>
  <sheetFormatPr defaultRowHeight="15" x14ac:dyDescent="0.25"/>
  <cols>
    <col min="2" max="2" width="20.28515625" bestFit="1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ht="15.75" thickBot="1" x14ac:dyDescent="0.3">
      <c r="A2" s="55" t="s">
        <v>46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12</v>
      </c>
      <c r="L3" s="7" t="s">
        <v>13</v>
      </c>
      <c r="M3" s="8" t="s">
        <v>14</v>
      </c>
      <c r="N3" s="9" t="s">
        <v>15</v>
      </c>
      <c r="O3" s="10" t="s">
        <v>16</v>
      </c>
    </row>
    <row r="4" spans="1:18" x14ac:dyDescent="0.25">
      <c r="A4" s="60" t="s">
        <v>17</v>
      </c>
      <c r="B4" s="47" t="s">
        <v>47</v>
      </c>
      <c r="C4" s="11">
        <v>1</v>
      </c>
      <c r="D4" s="12">
        <v>70.459999999999994</v>
      </c>
      <c r="E4" s="12"/>
      <c r="F4" s="12">
        <v>4</v>
      </c>
      <c r="G4" s="12">
        <f t="shared" ref="G4:G43" si="0">PRODUCT(F4*5)</f>
        <v>20</v>
      </c>
      <c r="H4" s="12"/>
      <c r="I4" s="12"/>
      <c r="J4" s="12">
        <f t="shared" ref="J4:J43" si="1">SUM(D4,G4,H4*10,I4*10)-(E4*10)</f>
        <v>90.46</v>
      </c>
      <c r="K4" s="47">
        <f>SUM(F4:F13)</f>
        <v>29</v>
      </c>
      <c r="L4" s="47">
        <f>_xlfn.RANK.EQ(K4,K4:K163,1)</f>
        <v>15</v>
      </c>
      <c r="M4" s="47">
        <f>SUM(J4:J13)</f>
        <v>826.46</v>
      </c>
      <c r="N4" s="47">
        <f>_xlfn.RANK.EQ(M4,M4:M163,1)</f>
        <v>16</v>
      </c>
      <c r="O4" s="50">
        <f>Q7/M4*100</f>
        <v>45.612612830627015</v>
      </c>
    </row>
    <row r="5" spans="1:18" ht="15.75" thickBot="1" x14ac:dyDescent="0.3">
      <c r="A5" s="61"/>
      <c r="B5" s="48"/>
      <c r="C5" s="2">
        <v>2</v>
      </c>
      <c r="D5">
        <v>67.239999999999995</v>
      </c>
      <c r="F5">
        <v>7</v>
      </c>
      <c r="G5">
        <f t="shared" si="0"/>
        <v>35</v>
      </c>
      <c r="J5">
        <f t="shared" si="1"/>
        <v>102.24</v>
      </c>
      <c r="K5" s="48"/>
      <c r="L5" s="48"/>
      <c r="M5" s="48"/>
      <c r="N5" s="48"/>
      <c r="O5" s="51"/>
    </row>
    <row r="6" spans="1:18" x14ac:dyDescent="0.25">
      <c r="A6" s="61"/>
      <c r="B6" s="48"/>
      <c r="C6" s="2">
        <v>3</v>
      </c>
      <c r="D6">
        <v>65.75</v>
      </c>
      <c r="F6">
        <v>1</v>
      </c>
      <c r="G6">
        <f t="shared" si="0"/>
        <v>5</v>
      </c>
      <c r="H6">
        <v>1</v>
      </c>
      <c r="J6">
        <f t="shared" si="1"/>
        <v>80.75</v>
      </c>
      <c r="K6" s="48"/>
      <c r="L6" s="48"/>
      <c r="M6" s="48"/>
      <c r="N6" s="48"/>
      <c r="O6" s="51"/>
      <c r="Q6" s="56" t="s">
        <v>19</v>
      </c>
      <c r="R6" s="57"/>
    </row>
    <row r="7" spans="1:18" ht="15.75" thickBot="1" x14ac:dyDescent="0.3">
      <c r="A7" s="61"/>
      <c r="B7" s="48"/>
      <c r="C7" s="2">
        <v>4</v>
      </c>
      <c r="D7">
        <v>103.05</v>
      </c>
      <c r="F7">
        <v>1</v>
      </c>
      <c r="G7">
        <f t="shared" si="0"/>
        <v>5</v>
      </c>
      <c r="J7">
        <f t="shared" si="1"/>
        <v>108.05</v>
      </c>
      <c r="K7" s="48"/>
      <c r="L7" s="48"/>
      <c r="M7" s="48"/>
      <c r="N7" s="48"/>
      <c r="O7" s="51"/>
      <c r="Q7" s="58">
        <v>376.97</v>
      </c>
      <c r="R7" s="59"/>
    </row>
    <row r="8" spans="1:18" x14ac:dyDescent="0.25">
      <c r="A8" s="61"/>
      <c r="B8" s="48"/>
      <c r="C8" s="2">
        <v>5</v>
      </c>
      <c r="D8">
        <v>55.72</v>
      </c>
      <c r="F8">
        <v>3</v>
      </c>
      <c r="G8">
        <f t="shared" si="0"/>
        <v>15</v>
      </c>
      <c r="J8">
        <f t="shared" si="1"/>
        <v>70.72</v>
      </c>
      <c r="K8" s="48"/>
      <c r="L8" s="48"/>
      <c r="M8" s="48"/>
      <c r="N8" s="48"/>
      <c r="O8" s="51"/>
    </row>
    <row r="9" spans="1:18" x14ac:dyDescent="0.25">
      <c r="A9" s="61"/>
      <c r="B9" s="48"/>
      <c r="C9" s="2">
        <v>6</v>
      </c>
      <c r="D9">
        <v>54.36</v>
      </c>
      <c r="F9">
        <v>1</v>
      </c>
      <c r="G9">
        <f t="shared" si="0"/>
        <v>5</v>
      </c>
      <c r="J9">
        <f t="shared" si="1"/>
        <v>59.36</v>
      </c>
      <c r="K9" s="48"/>
      <c r="L9" s="48"/>
      <c r="M9" s="48"/>
      <c r="N9" s="48"/>
      <c r="O9" s="51"/>
      <c r="Q9" s="19"/>
      <c r="R9" s="19"/>
    </row>
    <row r="10" spans="1:18" x14ac:dyDescent="0.25">
      <c r="A10" s="61"/>
      <c r="B10" s="48"/>
      <c r="C10" s="2">
        <v>7</v>
      </c>
      <c r="D10">
        <v>59.11</v>
      </c>
      <c r="F10">
        <v>5</v>
      </c>
      <c r="G10">
        <f t="shared" si="0"/>
        <v>25</v>
      </c>
      <c r="J10">
        <f t="shared" si="1"/>
        <v>84.11</v>
      </c>
      <c r="K10" s="48"/>
      <c r="L10" s="48"/>
      <c r="M10" s="48"/>
      <c r="N10" s="48"/>
      <c r="O10" s="51"/>
      <c r="Q10" s="19"/>
      <c r="R10" s="19"/>
    </row>
    <row r="11" spans="1:18" x14ac:dyDescent="0.25">
      <c r="A11" s="61"/>
      <c r="B11" s="48"/>
      <c r="C11" s="2">
        <v>8</v>
      </c>
      <c r="D11">
        <v>62.13</v>
      </c>
      <c r="F11">
        <v>1</v>
      </c>
      <c r="G11">
        <f t="shared" si="0"/>
        <v>5</v>
      </c>
      <c r="J11">
        <f t="shared" si="1"/>
        <v>67.13</v>
      </c>
      <c r="K11" s="48"/>
      <c r="L11" s="48"/>
      <c r="M11" s="48"/>
      <c r="N11" s="48"/>
      <c r="O11" s="51"/>
      <c r="Q11" s="19"/>
      <c r="R11" s="19"/>
    </row>
    <row r="12" spans="1:18" x14ac:dyDescent="0.25">
      <c r="A12" s="61"/>
      <c r="B12" s="48"/>
      <c r="C12" s="2">
        <v>9</v>
      </c>
      <c r="D12">
        <v>70.28</v>
      </c>
      <c r="F12">
        <v>4</v>
      </c>
      <c r="G12">
        <f t="shared" si="0"/>
        <v>20</v>
      </c>
      <c r="J12">
        <f t="shared" si="1"/>
        <v>90.28</v>
      </c>
      <c r="K12" s="48"/>
      <c r="L12" s="48"/>
      <c r="M12" s="48"/>
      <c r="N12" s="48"/>
      <c r="O12" s="51"/>
      <c r="Q12" s="19"/>
      <c r="R12" s="19"/>
    </row>
    <row r="13" spans="1:18" x14ac:dyDescent="0.25">
      <c r="A13" s="62"/>
      <c r="B13" s="49"/>
      <c r="C13" s="13">
        <v>10</v>
      </c>
      <c r="D13" s="14">
        <v>63.36</v>
      </c>
      <c r="E13" s="14"/>
      <c r="F13" s="14">
        <v>2</v>
      </c>
      <c r="G13" s="14">
        <f t="shared" si="0"/>
        <v>10</v>
      </c>
      <c r="H13" s="14"/>
      <c r="I13" s="14"/>
      <c r="J13" s="14">
        <f t="shared" si="1"/>
        <v>73.36</v>
      </c>
      <c r="K13" s="49"/>
      <c r="L13" s="49"/>
      <c r="M13" s="49"/>
      <c r="N13" s="49"/>
      <c r="O13" s="52"/>
      <c r="Q13" s="19"/>
      <c r="R13" s="19"/>
    </row>
    <row r="14" spans="1:18" x14ac:dyDescent="0.25">
      <c r="A14" s="60" t="s">
        <v>42</v>
      </c>
      <c r="B14" s="47" t="s">
        <v>48</v>
      </c>
      <c r="C14" s="11">
        <v>1</v>
      </c>
      <c r="D14" s="12">
        <v>38.1</v>
      </c>
      <c r="E14" s="12"/>
      <c r="F14" s="12">
        <v>0</v>
      </c>
      <c r="G14" s="12">
        <f t="shared" si="0"/>
        <v>0</v>
      </c>
      <c r="H14" s="12"/>
      <c r="I14" s="12"/>
      <c r="J14" s="12">
        <f t="shared" si="1"/>
        <v>38.1</v>
      </c>
      <c r="K14" s="47">
        <f>SUM(F14:F23)</f>
        <v>6</v>
      </c>
      <c r="L14" s="47">
        <f>_xlfn.RANK.EQ(K14,K4:K163,1)</f>
        <v>3</v>
      </c>
      <c r="M14" s="47">
        <f>SUM(J14:J23)</f>
        <v>501.45</v>
      </c>
      <c r="N14" s="47">
        <f>_xlfn.RANK.EQ(M14,M4:M163,1)</f>
        <v>8</v>
      </c>
      <c r="O14" s="50">
        <f>Q7/M14*100</f>
        <v>75.175989630072792</v>
      </c>
      <c r="Q14" s="19"/>
      <c r="R14" s="19"/>
    </row>
    <row r="15" spans="1:18" ht="15" customHeight="1" x14ac:dyDescent="0.25">
      <c r="A15" s="61"/>
      <c r="B15" s="48"/>
      <c r="C15" s="2">
        <v>2</v>
      </c>
      <c r="D15">
        <v>42.61</v>
      </c>
      <c r="F15">
        <v>2</v>
      </c>
      <c r="G15">
        <f t="shared" si="0"/>
        <v>10</v>
      </c>
      <c r="J15">
        <f t="shared" si="1"/>
        <v>52.61</v>
      </c>
      <c r="K15" s="48"/>
      <c r="L15" s="48"/>
      <c r="M15" s="48"/>
      <c r="N15" s="48"/>
      <c r="O15" s="51"/>
    </row>
    <row r="16" spans="1:18" x14ac:dyDescent="0.25">
      <c r="A16" s="61"/>
      <c r="B16" s="48"/>
      <c r="C16" s="2">
        <v>3</v>
      </c>
      <c r="D16">
        <v>54.1</v>
      </c>
      <c r="F16">
        <v>0</v>
      </c>
      <c r="G16">
        <f t="shared" si="0"/>
        <v>0</v>
      </c>
      <c r="J16">
        <f t="shared" si="1"/>
        <v>54.1</v>
      </c>
      <c r="K16" s="48"/>
      <c r="L16" s="48"/>
      <c r="M16" s="48"/>
      <c r="N16" s="48"/>
      <c r="O16" s="51"/>
    </row>
    <row r="17" spans="1:15" x14ac:dyDescent="0.25">
      <c r="A17" s="61"/>
      <c r="B17" s="48"/>
      <c r="C17" s="2">
        <v>4</v>
      </c>
      <c r="D17">
        <v>38.89</v>
      </c>
      <c r="F17">
        <v>0</v>
      </c>
      <c r="G17">
        <f t="shared" si="0"/>
        <v>0</v>
      </c>
      <c r="J17">
        <f t="shared" si="1"/>
        <v>38.89</v>
      </c>
      <c r="K17" s="48"/>
      <c r="L17" s="48"/>
      <c r="M17" s="48"/>
      <c r="N17" s="48"/>
      <c r="O17" s="51"/>
    </row>
    <row r="18" spans="1:15" x14ac:dyDescent="0.25">
      <c r="A18" s="61"/>
      <c r="B18" s="48"/>
      <c r="C18" s="2">
        <v>5</v>
      </c>
      <c r="D18">
        <v>55.6</v>
      </c>
      <c r="F18">
        <v>1</v>
      </c>
      <c r="G18">
        <f t="shared" si="0"/>
        <v>5</v>
      </c>
      <c r="J18">
        <f t="shared" si="1"/>
        <v>60.6</v>
      </c>
      <c r="K18" s="48"/>
      <c r="L18" s="48"/>
      <c r="M18" s="48"/>
      <c r="N18" s="48"/>
      <c r="O18" s="51"/>
    </row>
    <row r="19" spans="1:15" x14ac:dyDescent="0.25">
      <c r="A19" s="61"/>
      <c r="B19" s="48"/>
      <c r="C19" s="2">
        <v>6</v>
      </c>
      <c r="D19">
        <v>45.54</v>
      </c>
      <c r="G19">
        <f t="shared" si="0"/>
        <v>0</v>
      </c>
      <c r="J19">
        <f t="shared" si="1"/>
        <v>45.54</v>
      </c>
      <c r="K19" s="48"/>
      <c r="L19" s="48"/>
      <c r="M19" s="48"/>
      <c r="N19" s="48"/>
      <c r="O19" s="51"/>
    </row>
    <row r="20" spans="1:15" x14ac:dyDescent="0.25">
      <c r="A20" s="61"/>
      <c r="B20" s="48"/>
      <c r="C20" s="2">
        <v>7</v>
      </c>
      <c r="D20">
        <v>43.45</v>
      </c>
      <c r="G20">
        <f t="shared" si="0"/>
        <v>0</v>
      </c>
      <c r="J20">
        <f t="shared" si="1"/>
        <v>43.45</v>
      </c>
      <c r="K20" s="48"/>
      <c r="L20" s="48"/>
      <c r="M20" s="48"/>
      <c r="N20" s="48"/>
      <c r="O20" s="51"/>
    </row>
    <row r="21" spans="1:15" x14ac:dyDescent="0.25">
      <c r="A21" s="61"/>
      <c r="B21" s="48"/>
      <c r="C21" s="2">
        <v>8</v>
      </c>
      <c r="D21">
        <v>56.31</v>
      </c>
      <c r="E21">
        <v>0.5</v>
      </c>
      <c r="G21">
        <f t="shared" si="0"/>
        <v>0</v>
      </c>
      <c r="J21">
        <f t="shared" si="1"/>
        <v>51.31</v>
      </c>
      <c r="K21" s="48"/>
      <c r="L21" s="48"/>
      <c r="M21" s="48"/>
      <c r="N21" s="48"/>
      <c r="O21" s="51"/>
    </row>
    <row r="22" spans="1:15" x14ac:dyDescent="0.25">
      <c r="A22" s="61"/>
      <c r="B22" s="48"/>
      <c r="C22" s="2">
        <v>9</v>
      </c>
      <c r="D22">
        <v>43.91</v>
      </c>
      <c r="F22">
        <v>2</v>
      </c>
      <c r="G22">
        <f t="shared" si="0"/>
        <v>10</v>
      </c>
      <c r="J22">
        <f t="shared" si="1"/>
        <v>53.91</v>
      </c>
      <c r="K22" s="48"/>
      <c r="L22" s="48"/>
      <c r="M22" s="48"/>
      <c r="N22" s="48"/>
      <c r="O22" s="51"/>
    </row>
    <row r="23" spans="1:15" x14ac:dyDescent="0.25">
      <c r="A23" s="62"/>
      <c r="B23" s="49"/>
      <c r="C23" s="13">
        <v>10</v>
      </c>
      <c r="D23" s="14">
        <v>62.94</v>
      </c>
      <c r="E23" s="14">
        <v>0.5</v>
      </c>
      <c r="F23" s="14">
        <v>1</v>
      </c>
      <c r="G23" s="14">
        <f t="shared" si="0"/>
        <v>5</v>
      </c>
      <c r="H23" s="14"/>
      <c r="I23" s="14"/>
      <c r="J23" s="14">
        <f t="shared" si="1"/>
        <v>62.94</v>
      </c>
      <c r="K23" s="49"/>
      <c r="L23" s="49"/>
      <c r="M23" s="49"/>
      <c r="N23" s="49"/>
      <c r="O23" s="52"/>
    </row>
    <row r="24" spans="1:15" x14ac:dyDescent="0.25">
      <c r="A24" s="60" t="s">
        <v>31</v>
      </c>
      <c r="B24" s="47" t="s">
        <v>49</v>
      </c>
      <c r="C24" s="11">
        <v>1</v>
      </c>
      <c r="D24" s="12">
        <v>42.65</v>
      </c>
      <c r="E24" s="12"/>
      <c r="F24" s="12">
        <v>0</v>
      </c>
      <c r="G24" s="12">
        <f t="shared" si="0"/>
        <v>0</v>
      </c>
      <c r="H24" s="12"/>
      <c r="I24" s="12"/>
      <c r="J24" s="12">
        <f t="shared" si="1"/>
        <v>42.65</v>
      </c>
      <c r="K24" s="47">
        <f>SUM(F24:F33)</f>
        <v>8</v>
      </c>
      <c r="L24" s="47">
        <f>_xlfn.RANK.EQ(K24,K4:K163,1)</f>
        <v>7</v>
      </c>
      <c r="M24" s="47">
        <f>SUM(J24:J33)</f>
        <v>376.97</v>
      </c>
      <c r="N24" s="47">
        <f>_xlfn.RANK.EQ(M24,M4:M163,1)</f>
        <v>1</v>
      </c>
      <c r="O24" s="50">
        <f>Q7/M24*100</f>
        <v>100</v>
      </c>
    </row>
    <row r="25" spans="1:15" x14ac:dyDescent="0.25">
      <c r="A25" s="61"/>
      <c r="B25" s="48"/>
      <c r="C25" s="2">
        <v>2</v>
      </c>
      <c r="D25">
        <v>28.37</v>
      </c>
      <c r="F25">
        <v>1</v>
      </c>
      <c r="G25">
        <f t="shared" si="0"/>
        <v>5</v>
      </c>
      <c r="J25">
        <f t="shared" si="1"/>
        <v>33.370000000000005</v>
      </c>
      <c r="K25" s="48"/>
      <c r="L25" s="48"/>
      <c r="M25" s="48"/>
      <c r="N25" s="48"/>
      <c r="O25" s="51"/>
    </row>
    <row r="26" spans="1:15" x14ac:dyDescent="0.25">
      <c r="A26" s="61"/>
      <c r="B26" s="48"/>
      <c r="C26" s="2">
        <v>3</v>
      </c>
      <c r="D26">
        <v>33.07</v>
      </c>
      <c r="F26">
        <v>4</v>
      </c>
      <c r="G26">
        <f t="shared" si="0"/>
        <v>20</v>
      </c>
      <c r="J26">
        <f t="shared" si="1"/>
        <v>53.07</v>
      </c>
      <c r="K26" s="48"/>
      <c r="L26" s="48"/>
      <c r="M26" s="48"/>
      <c r="N26" s="48"/>
      <c r="O26" s="51"/>
    </row>
    <row r="27" spans="1:15" x14ac:dyDescent="0.25">
      <c r="A27" s="61"/>
      <c r="B27" s="48"/>
      <c r="C27" s="2">
        <v>4</v>
      </c>
      <c r="D27">
        <v>34.9</v>
      </c>
      <c r="F27">
        <v>1</v>
      </c>
      <c r="G27">
        <f t="shared" si="0"/>
        <v>5</v>
      </c>
      <c r="J27">
        <f t="shared" si="1"/>
        <v>39.9</v>
      </c>
      <c r="K27" s="48"/>
      <c r="L27" s="48"/>
      <c r="M27" s="48"/>
      <c r="N27" s="48"/>
      <c r="O27" s="51"/>
    </row>
    <row r="28" spans="1:15" x14ac:dyDescent="0.25">
      <c r="A28" s="61"/>
      <c r="B28" s="48"/>
      <c r="C28" s="2">
        <v>5</v>
      </c>
      <c r="D28">
        <v>34.590000000000003</v>
      </c>
      <c r="F28">
        <v>0</v>
      </c>
      <c r="G28">
        <f t="shared" si="0"/>
        <v>0</v>
      </c>
      <c r="J28">
        <f t="shared" si="1"/>
        <v>34.590000000000003</v>
      </c>
      <c r="K28" s="48"/>
      <c r="L28" s="48"/>
      <c r="M28" s="48"/>
      <c r="N28" s="48"/>
      <c r="O28" s="51"/>
    </row>
    <row r="29" spans="1:15" x14ac:dyDescent="0.25">
      <c r="A29" s="61"/>
      <c r="B29" s="48"/>
      <c r="C29" s="2">
        <v>6</v>
      </c>
      <c r="D29">
        <v>34.67</v>
      </c>
      <c r="F29">
        <v>1</v>
      </c>
      <c r="G29">
        <f t="shared" si="0"/>
        <v>5</v>
      </c>
      <c r="J29">
        <f t="shared" si="1"/>
        <v>39.67</v>
      </c>
      <c r="K29" s="48"/>
      <c r="L29" s="48"/>
      <c r="M29" s="48"/>
      <c r="N29" s="48"/>
      <c r="O29" s="51"/>
    </row>
    <row r="30" spans="1:15" x14ac:dyDescent="0.25">
      <c r="A30" s="61"/>
      <c r="B30" s="48"/>
      <c r="C30" s="2">
        <v>7</v>
      </c>
      <c r="D30">
        <v>35.840000000000003</v>
      </c>
      <c r="F30">
        <v>0</v>
      </c>
      <c r="G30">
        <f t="shared" si="0"/>
        <v>0</v>
      </c>
      <c r="J30">
        <f t="shared" si="1"/>
        <v>35.840000000000003</v>
      </c>
      <c r="K30" s="48"/>
      <c r="L30" s="48"/>
      <c r="M30" s="48"/>
      <c r="N30" s="48"/>
      <c r="O30" s="51"/>
    </row>
    <row r="31" spans="1:15" x14ac:dyDescent="0.25">
      <c r="A31" s="61"/>
      <c r="B31" s="48"/>
      <c r="C31" s="2">
        <v>8</v>
      </c>
      <c r="D31">
        <v>33.75</v>
      </c>
      <c r="F31">
        <v>0</v>
      </c>
      <c r="G31">
        <f t="shared" si="0"/>
        <v>0</v>
      </c>
      <c r="J31">
        <f t="shared" si="1"/>
        <v>33.75</v>
      </c>
      <c r="K31" s="48"/>
      <c r="L31" s="48"/>
      <c r="M31" s="48"/>
      <c r="N31" s="48"/>
      <c r="O31" s="51"/>
    </row>
    <row r="32" spans="1:15" x14ac:dyDescent="0.25">
      <c r="A32" s="61"/>
      <c r="B32" s="48"/>
      <c r="C32" s="2">
        <v>9</v>
      </c>
      <c r="D32">
        <v>28.94</v>
      </c>
      <c r="F32">
        <v>0</v>
      </c>
      <c r="G32">
        <f t="shared" si="0"/>
        <v>0</v>
      </c>
      <c r="J32">
        <f t="shared" si="1"/>
        <v>28.94</v>
      </c>
      <c r="K32" s="48"/>
      <c r="L32" s="48"/>
      <c r="M32" s="48"/>
      <c r="N32" s="48"/>
      <c r="O32" s="51"/>
    </row>
    <row r="33" spans="1:15" x14ac:dyDescent="0.25">
      <c r="A33" s="62"/>
      <c r="B33" s="49"/>
      <c r="C33" s="13">
        <v>10</v>
      </c>
      <c r="D33" s="14">
        <v>30.19</v>
      </c>
      <c r="E33" s="14"/>
      <c r="F33" s="14">
        <v>1</v>
      </c>
      <c r="G33" s="14">
        <f t="shared" si="0"/>
        <v>5</v>
      </c>
      <c r="H33" s="14"/>
      <c r="I33" s="14"/>
      <c r="J33" s="14">
        <f t="shared" si="1"/>
        <v>35.19</v>
      </c>
      <c r="K33" s="49"/>
      <c r="L33" s="49"/>
      <c r="M33" s="49"/>
      <c r="N33" s="49"/>
      <c r="O33" s="52"/>
    </row>
    <row r="34" spans="1:15" x14ac:dyDescent="0.25">
      <c r="A34" s="60" t="s">
        <v>17</v>
      </c>
      <c r="B34" s="47" t="s">
        <v>50</v>
      </c>
      <c r="C34" s="11">
        <v>1</v>
      </c>
      <c r="D34" s="12">
        <v>47.42</v>
      </c>
      <c r="E34" s="12"/>
      <c r="F34" s="12">
        <v>0</v>
      </c>
      <c r="G34" s="12">
        <f t="shared" si="0"/>
        <v>0</v>
      </c>
      <c r="H34" s="12"/>
      <c r="I34" s="12"/>
      <c r="J34" s="12">
        <f t="shared" si="1"/>
        <v>47.42</v>
      </c>
      <c r="K34" s="47">
        <f>SUM(F34:F43)</f>
        <v>3</v>
      </c>
      <c r="L34" s="47">
        <f>_xlfn.RANK.EQ(K34,K4:K163,1)</f>
        <v>1</v>
      </c>
      <c r="M34" s="47">
        <f>SUM(J34:J43)</f>
        <v>467.03999999999996</v>
      </c>
      <c r="N34" s="47">
        <f>_xlfn.RANK.EQ(M34,M4:M163,1)</f>
        <v>6</v>
      </c>
      <c r="O34" s="50">
        <f>Q7/M34*100</f>
        <v>80.714713943131216</v>
      </c>
    </row>
    <row r="35" spans="1:15" x14ac:dyDescent="0.25">
      <c r="A35" s="61"/>
      <c r="B35" s="48"/>
      <c r="C35" s="2">
        <v>2</v>
      </c>
      <c r="D35">
        <v>47.27</v>
      </c>
      <c r="F35">
        <v>0</v>
      </c>
      <c r="G35">
        <f t="shared" si="0"/>
        <v>0</v>
      </c>
      <c r="J35">
        <f t="shared" si="1"/>
        <v>47.27</v>
      </c>
      <c r="K35" s="48"/>
      <c r="L35" s="48"/>
      <c r="M35" s="48"/>
      <c r="N35" s="48"/>
      <c r="O35" s="51"/>
    </row>
    <row r="36" spans="1:15" x14ac:dyDescent="0.25">
      <c r="A36" s="61"/>
      <c r="B36" s="48"/>
      <c r="C36" s="2">
        <v>3</v>
      </c>
      <c r="D36">
        <v>53.6</v>
      </c>
      <c r="E36">
        <v>0.5</v>
      </c>
      <c r="F36">
        <v>1</v>
      </c>
      <c r="G36">
        <f t="shared" si="0"/>
        <v>5</v>
      </c>
      <c r="J36">
        <f t="shared" si="1"/>
        <v>53.6</v>
      </c>
      <c r="K36" s="48"/>
      <c r="L36" s="48"/>
      <c r="M36" s="48"/>
      <c r="N36" s="48"/>
      <c r="O36" s="51"/>
    </row>
    <row r="37" spans="1:15" x14ac:dyDescent="0.25">
      <c r="A37" s="61"/>
      <c r="B37" s="48"/>
      <c r="C37" s="2">
        <v>4</v>
      </c>
      <c r="D37">
        <v>46.79</v>
      </c>
      <c r="F37">
        <v>0</v>
      </c>
      <c r="G37">
        <f t="shared" si="0"/>
        <v>0</v>
      </c>
      <c r="J37">
        <f t="shared" si="1"/>
        <v>46.79</v>
      </c>
      <c r="K37" s="48"/>
      <c r="L37" s="48"/>
      <c r="M37" s="48"/>
      <c r="N37" s="48"/>
      <c r="O37" s="51"/>
    </row>
    <row r="38" spans="1:15" x14ac:dyDescent="0.25">
      <c r="A38" s="61"/>
      <c r="B38" s="48"/>
      <c r="C38" s="2">
        <v>5</v>
      </c>
      <c r="D38">
        <v>50.41</v>
      </c>
      <c r="E38">
        <v>0.5</v>
      </c>
      <c r="F38">
        <v>0</v>
      </c>
      <c r="G38">
        <f t="shared" si="0"/>
        <v>0</v>
      </c>
      <c r="J38">
        <f t="shared" si="1"/>
        <v>45.41</v>
      </c>
      <c r="K38" s="48"/>
      <c r="L38" s="48"/>
      <c r="M38" s="48"/>
      <c r="N38" s="48"/>
      <c r="O38" s="51"/>
    </row>
    <row r="39" spans="1:15" x14ac:dyDescent="0.25">
      <c r="A39" s="61"/>
      <c r="B39" s="48"/>
      <c r="C39" s="2">
        <v>6</v>
      </c>
      <c r="D39">
        <v>44.67</v>
      </c>
      <c r="G39">
        <f t="shared" si="0"/>
        <v>0</v>
      </c>
      <c r="J39">
        <f t="shared" si="1"/>
        <v>44.67</v>
      </c>
      <c r="K39" s="48"/>
      <c r="L39" s="48"/>
      <c r="M39" s="48"/>
      <c r="N39" s="48"/>
      <c r="O39" s="51"/>
    </row>
    <row r="40" spans="1:15" x14ac:dyDescent="0.25">
      <c r="A40" s="61"/>
      <c r="B40" s="48"/>
      <c r="C40" s="2">
        <v>7</v>
      </c>
      <c r="D40">
        <v>37.520000000000003</v>
      </c>
      <c r="G40">
        <f t="shared" si="0"/>
        <v>0</v>
      </c>
      <c r="H40">
        <v>1</v>
      </c>
      <c r="J40">
        <f t="shared" si="1"/>
        <v>47.52</v>
      </c>
      <c r="K40" s="48"/>
      <c r="L40" s="48"/>
      <c r="M40" s="48"/>
      <c r="N40" s="48"/>
      <c r="O40" s="51"/>
    </row>
    <row r="41" spans="1:15" x14ac:dyDescent="0.25">
      <c r="A41" s="61"/>
      <c r="B41" s="48"/>
      <c r="C41" s="2">
        <v>8</v>
      </c>
      <c r="D41">
        <v>40.85</v>
      </c>
      <c r="F41">
        <v>1</v>
      </c>
      <c r="G41">
        <f t="shared" si="0"/>
        <v>5</v>
      </c>
      <c r="J41">
        <f t="shared" si="1"/>
        <v>45.85</v>
      </c>
      <c r="K41" s="48"/>
      <c r="L41" s="48"/>
      <c r="M41" s="48"/>
      <c r="N41" s="48"/>
      <c r="O41" s="51"/>
    </row>
    <row r="42" spans="1:15" x14ac:dyDescent="0.25">
      <c r="A42" s="61"/>
      <c r="B42" s="48"/>
      <c r="C42" s="2">
        <v>9</v>
      </c>
      <c r="D42">
        <v>42.67</v>
      </c>
      <c r="G42">
        <f t="shared" si="0"/>
        <v>0</v>
      </c>
      <c r="J42">
        <f t="shared" si="1"/>
        <v>42.67</v>
      </c>
      <c r="K42" s="48"/>
      <c r="L42" s="48"/>
      <c r="M42" s="48"/>
      <c r="N42" s="48"/>
      <c r="O42" s="51"/>
    </row>
    <row r="43" spans="1:15" x14ac:dyDescent="0.25">
      <c r="A43" s="62"/>
      <c r="B43" s="49"/>
      <c r="C43" s="13">
        <v>10</v>
      </c>
      <c r="D43" s="14">
        <v>45.84</v>
      </c>
      <c r="E43" s="14">
        <v>0.5</v>
      </c>
      <c r="F43" s="14">
        <v>1</v>
      </c>
      <c r="G43" s="14">
        <f t="shared" si="0"/>
        <v>5</v>
      </c>
      <c r="H43" s="14"/>
      <c r="I43" s="14"/>
      <c r="J43" s="14">
        <f t="shared" si="1"/>
        <v>45.84</v>
      </c>
      <c r="K43" s="49"/>
      <c r="L43" s="49"/>
      <c r="M43" s="49"/>
      <c r="N43" s="49"/>
      <c r="O43" s="52"/>
    </row>
    <row r="44" spans="1:15" x14ac:dyDescent="0.25">
      <c r="A44" s="60" t="s">
        <v>51</v>
      </c>
      <c r="B44" s="47" t="s">
        <v>52</v>
      </c>
      <c r="C44" s="11">
        <v>1</v>
      </c>
      <c r="D44" s="12">
        <v>75.040000000000006</v>
      </c>
      <c r="E44" s="12"/>
      <c r="F44" s="12">
        <v>0</v>
      </c>
      <c r="G44" s="12">
        <f t="shared" ref="G44:G93" si="2">PRODUCT(F44*5)</f>
        <v>0</v>
      </c>
      <c r="H44" s="12"/>
      <c r="I44" s="12"/>
      <c r="J44" s="12">
        <f t="shared" ref="J44:J93" si="3">SUM(D44,G44,H44*10,I44*10)-(E44*10)</f>
        <v>75.040000000000006</v>
      </c>
      <c r="K44" s="47">
        <f>SUM(F44:F53)</f>
        <v>7</v>
      </c>
      <c r="L44" s="47">
        <f>_xlfn.RANK.EQ(K44,K4:K163,1)</f>
        <v>4</v>
      </c>
      <c r="M44" s="47">
        <f>SUM(J44:J53)</f>
        <v>761.37999999999988</v>
      </c>
      <c r="N44" s="47">
        <f>_xlfn.RANK.EQ(M44,M4:M163,1)</f>
        <v>13</v>
      </c>
      <c r="O44" s="50">
        <f>Q7/M44*100</f>
        <v>49.511413486038521</v>
      </c>
    </row>
    <row r="45" spans="1:15" x14ac:dyDescent="0.25">
      <c r="A45" s="61"/>
      <c r="B45" s="48"/>
      <c r="C45" s="2">
        <v>2</v>
      </c>
      <c r="D45">
        <v>62.72</v>
      </c>
      <c r="F45">
        <v>1</v>
      </c>
      <c r="G45">
        <f t="shared" si="2"/>
        <v>5</v>
      </c>
      <c r="J45">
        <f t="shared" si="3"/>
        <v>67.72</v>
      </c>
      <c r="K45" s="48"/>
      <c r="L45" s="48"/>
      <c r="M45" s="48"/>
      <c r="N45" s="48"/>
      <c r="O45" s="51"/>
    </row>
    <row r="46" spans="1:15" x14ac:dyDescent="0.25">
      <c r="A46" s="61"/>
      <c r="B46" s="48"/>
      <c r="C46" s="2">
        <v>3</v>
      </c>
      <c r="D46">
        <v>82.3</v>
      </c>
      <c r="F46">
        <v>3</v>
      </c>
      <c r="G46">
        <f t="shared" si="2"/>
        <v>15</v>
      </c>
      <c r="J46">
        <f t="shared" si="3"/>
        <v>97.3</v>
      </c>
      <c r="K46" s="48"/>
      <c r="L46" s="48"/>
      <c r="M46" s="48"/>
      <c r="N46" s="48"/>
      <c r="O46" s="51"/>
    </row>
    <row r="47" spans="1:15" x14ac:dyDescent="0.25">
      <c r="A47" s="61"/>
      <c r="B47" s="48"/>
      <c r="C47" s="2">
        <v>4</v>
      </c>
      <c r="D47">
        <v>92.64</v>
      </c>
      <c r="F47">
        <v>0</v>
      </c>
      <c r="G47">
        <f t="shared" si="2"/>
        <v>0</v>
      </c>
      <c r="J47">
        <f t="shared" si="3"/>
        <v>92.64</v>
      </c>
      <c r="K47" s="48"/>
      <c r="L47" s="48"/>
      <c r="M47" s="48"/>
      <c r="N47" s="48"/>
      <c r="O47" s="51"/>
    </row>
    <row r="48" spans="1:15" x14ac:dyDescent="0.25">
      <c r="A48" s="61"/>
      <c r="B48" s="48"/>
      <c r="C48" s="2">
        <v>5</v>
      </c>
      <c r="D48">
        <v>76.069999999999993</v>
      </c>
      <c r="F48">
        <v>1</v>
      </c>
      <c r="G48">
        <f t="shared" si="2"/>
        <v>5</v>
      </c>
      <c r="J48">
        <f t="shared" si="3"/>
        <v>81.069999999999993</v>
      </c>
      <c r="K48" s="48"/>
      <c r="L48" s="48"/>
      <c r="M48" s="48"/>
      <c r="N48" s="48"/>
      <c r="O48" s="51"/>
    </row>
    <row r="49" spans="1:15" x14ac:dyDescent="0.25">
      <c r="A49" s="61"/>
      <c r="B49" s="48"/>
      <c r="C49" s="2">
        <v>6</v>
      </c>
      <c r="D49">
        <v>58.52</v>
      </c>
      <c r="F49">
        <v>0</v>
      </c>
      <c r="G49">
        <f t="shared" si="2"/>
        <v>0</v>
      </c>
      <c r="J49">
        <f t="shared" si="3"/>
        <v>58.52</v>
      </c>
      <c r="K49" s="48"/>
      <c r="L49" s="48"/>
      <c r="M49" s="48"/>
      <c r="N49" s="48"/>
      <c r="O49" s="51"/>
    </row>
    <row r="50" spans="1:15" x14ac:dyDescent="0.25">
      <c r="A50" s="61"/>
      <c r="B50" s="48"/>
      <c r="C50" s="2">
        <v>7</v>
      </c>
      <c r="D50">
        <v>58.88</v>
      </c>
      <c r="F50">
        <v>1</v>
      </c>
      <c r="G50">
        <f t="shared" si="2"/>
        <v>5</v>
      </c>
      <c r="H50">
        <v>1</v>
      </c>
      <c r="J50">
        <f t="shared" si="3"/>
        <v>73.88</v>
      </c>
      <c r="K50" s="48"/>
      <c r="L50" s="48"/>
      <c r="M50" s="48"/>
      <c r="N50" s="48"/>
      <c r="O50" s="51"/>
    </row>
    <row r="51" spans="1:15" x14ac:dyDescent="0.25">
      <c r="A51" s="61"/>
      <c r="B51" s="48"/>
      <c r="C51" s="2">
        <v>8</v>
      </c>
      <c r="D51">
        <v>74.44</v>
      </c>
      <c r="F51">
        <v>0</v>
      </c>
      <c r="G51">
        <f t="shared" si="2"/>
        <v>0</v>
      </c>
      <c r="J51">
        <f t="shared" si="3"/>
        <v>74.44</v>
      </c>
      <c r="K51" s="48"/>
      <c r="L51" s="48"/>
      <c r="M51" s="48"/>
      <c r="N51" s="48"/>
      <c r="O51" s="51"/>
    </row>
    <row r="52" spans="1:15" x14ac:dyDescent="0.25">
      <c r="A52" s="61"/>
      <c r="B52" s="48"/>
      <c r="C52" s="2">
        <v>9</v>
      </c>
      <c r="D52">
        <v>58.92</v>
      </c>
      <c r="F52">
        <v>0</v>
      </c>
      <c r="G52">
        <f t="shared" si="2"/>
        <v>0</v>
      </c>
      <c r="J52">
        <f t="shared" si="3"/>
        <v>58.92</v>
      </c>
      <c r="K52" s="48"/>
      <c r="L52" s="48"/>
      <c r="M52" s="48"/>
      <c r="N52" s="48"/>
      <c r="O52" s="51"/>
    </row>
    <row r="53" spans="1:15" x14ac:dyDescent="0.25">
      <c r="A53" s="62"/>
      <c r="B53" s="49"/>
      <c r="C53" s="13">
        <v>10</v>
      </c>
      <c r="D53" s="14">
        <v>71.849999999999994</v>
      </c>
      <c r="E53" s="14">
        <v>0.5</v>
      </c>
      <c r="F53" s="14">
        <v>1</v>
      </c>
      <c r="G53" s="14">
        <f t="shared" si="2"/>
        <v>5</v>
      </c>
      <c r="H53" s="14">
        <v>1</v>
      </c>
      <c r="I53" s="14"/>
      <c r="J53" s="14">
        <f t="shared" si="3"/>
        <v>81.849999999999994</v>
      </c>
      <c r="K53" s="49"/>
      <c r="L53" s="49"/>
      <c r="M53" s="49"/>
      <c r="N53" s="49"/>
      <c r="O53" s="52"/>
    </row>
    <row r="54" spans="1:15" x14ac:dyDescent="0.25">
      <c r="A54" s="60" t="s">
        <v>42</v>
      </c>
      <c r="B54" s="47" t="s">
        <v>53</v>
      </c>
      <c r="C54" s="11">
        <v>1</v>
      </c>
      <c r="D54" s="12">
        <v>47.37</v>
      </c>
      <c r="E54" s="12"/>
      <c r="F54" s="12">
        <v>5</v>
      </c>
      <c r="G54" s="12">
        <f t="shared" si="2"/>
        <v>25</v>
      </c>
      <c r="H54" s="12"/>
      <c r="I54" s="12"/>
      <c r="J54" s="12">
        <f t="shared" si="3"/>
        <v>72.37</v>
      </c>
      <c r="K54" s="47">
        <f>SUM(F54:F63)</f>
        <v>24</v>
      </c>
      <c r="L54" s="47">
        <f>_xlfn.RANK.EQ(K54,K4:K163,1)</f>
        <v>13</v>
      </c>
      <c r="M54" s="47">
        <f>SUM(J54:J63)</f>
        <v>558.34</v>
      </c>
      <c r="N54" s="47">
        <f>_xlfn.RANK.EQ(M54,M4:M163,1)</f>
        <v>10</v>
      </c>
      <c r="O54" s="50">
        <f>Q7/M54*100</f>
        <v>67.516208761686428</v>
      </c>
    </row>
    <row r="55" spans="1:15" x14ac:dyDescent="0.25">
      <c r="A55" s="61"/>
      <c r="B55" s="48"/>
      <c r="C55" s="2">
        <v>2</v>
      </c>
      <c r="D55">
        <v>46.64</v>
      </c>
      <c r="F55">
        <v>3</v>
      </c>
      <c r="G55">
        <f t="shared" si="2"/>
        <v>15</v>
      </c>
      <c r="J55">
        <f t="shared" si="3"/>
        <v>61.64</v>
      </c>
      <c r="K55" s="48"/>
      <c r="L55" s="48"/>
      <c r="M55" s="48"/>
      <c r="N55" s="48"/>
      <c r="O55" s="51"/>
    </row>
    <row r="56" spans="1:15" x14ac:dyDescent="0.25">
      <c r="A56" s="61"/>
      <c r="B56" s="48"/>
      <c r="C56" s="2">
        <v>3</v>
      </c>
      <c r="D56">
        <v>47.71</v>
      </c>
      <c r="E56">
        <v>0.5</v>
      </c>
      <c r="F56">
        <v>3</v>
      </c>
      <c r="G56">
        <f t="shared" si="2"/>
        <v>15</v>
      </c>
      <c r="J56">
        <f t="shared" si="3"/>
        <v>57.71</v>
      </c>
      <c r="K56" s="48"/>
      <c r="L56" s="48"/>
      <c r="M56" s="48"/>
      <c r="N56" s="48"/>
      <c r="O56" s="51"/>
    </row>
    <row r="57" spans="1:15" x14ac:dyDescent="0.25">
      <c r="A57" s="61"/>
      <c r="B57" s="48"/>
      <c r="C57" s="2">
        <v>4</v>
      </c>
      <c r="D57">
        <v>48.87</v>
      </c>
      <c r="F57">
        <v>2</v>
      </c>
      <c r="G57">
        <f t="shared" si="2"/>
        <v>10</v>
      </c>
      <c r="J57">
        <f t="shared" si="3"/>
        <v>58.87</v>
      </c>
      <c r="K57" s="48"/>
      <c r="L57" s="48"/>
      <c r="M57" s="48"/>
      <c r="N57" s="48"/>
      <c r="O57" s="51"/>
    </row>
    <row r="58" spans="1:15" x14ac:dyDescent="0.25">
      <c r="A58" s="61"/>
      <c r="B58" s="48"/>
      <c r="C58" s="2">
        <v>5</v>
      </c>
      <c r="D58">
        <v>53.32</v>
      </c>
      <c r="F58">
        <v>3</v>
      </c>
      <c r="G58">
        <f t="shared" si="2"/>
        <v>15</v>
      </c>
      <c r="J58">
        <f t="shared" si="3"/>
        <v>68.319999999999993</v>
      </c>
      <c r="K58" s="48"/>
      <c r="L58" s="48"/>
      <c r="M58" s="48"/>
      <c r="N58" s="48"/>
      <c r="O58" s="51"/>
    </row>
    <row r="59" spans="1:15" x14ac:dyDescent="0.25">
      <c r="A59" s="61"/>
      <c r="B59" s="48"/>
      <c r="C59" s="2">
        <v>6</v>
      </c>
      <c r="D59">
        <v>44.09</v>
      </c>
      <c r="F59">
        <v>4</v>
      </c>
      <c r="G59">
        <f t="shared" si="2"/>
        <v>20</v>
      </c>
      <c r="J59">
        <f t="shared" si="3"/>
        <v>64.09</v>
      </c>
      <c r="K59" s="48"/>
      <c r="L59" s="48"/>
      <c r="M59" s="48"/>
      <c r="N59" s="48"/>
      <c r="O59" s="51"/>
    </row>
    <row r="60" spans="1:15" x14ac:dyDescent="0.25">
      <c r="A60" s="61"/>
      <c r="B60" s="48"/>
      <c r="C60" s="2">
        <v>7</v>
      </c>
      <c r="D60">
        <v>41.31</v>
      </c>
      <c r="F60">
        <v>2</v>
      </c>
      <c r="G60">
        <f t="shared" si="2"/>
        <v>10</v>
      </c>
      <c r="J60">
        <f t="shared" si="3"/>
        <v>51.31</v>
      </c>
      <c r="K60" s="48"/>
      <c r="L60" s="48"/>
      <c r="M60" s="48"/>
      <c r="N60" s="48"/>
      <c r="O60" s="51"/>
    </row>
    <row r="61" spans="1:15" x14ac:dyDescent="0.25">
      <c r="A61" s="61"/>
      <c r="B61" s="48"/>
      <c r="C61" s="2">
        <v>8</v>
      </c>
      <c r="D61">
        <v>37.26</v>
      </c>
      <c r="E61">
        <v>0.5</v>
      </c>
      <c r="F61">
        <v>0</v>
      </c>
      <c r="G61">
        <f t="shared" si="2"/>
        <v>0</v>
      </c>
      <c r="J61">
        <f t="shared" si="3"/>
        <v>32.26</v>
      </c>
      <c r="K61" s="48"/>
      <c r="L61" s="48"/>
      <c r="M61" s="48"/>
      <c r="N61" s="48"/>
      <c r="O61" s="51"/>
    </row>
    <row r="62" spans="1:15" x14ac:dyDescent="0.25">
      <c r="A62" s="61"/>
      <c r="B62" s="48"/>
      <c r="C62" s="2">
        <v>9</v>
      </c>
      <c r="D62">
        <v>44.74</v>
      </c>
      <c r="F62">
        <v>0</v>
      </c>
      <c r="G62">
        <f t="shared" si="2"/>
        <v>0</v>
      </c>
      <c r="J62">
        <f t="shared" si="3"/>
        <v>44.74</v>
      </c>
      <c r="K62" s="48"/>
      <c r="L62" s="48"/>
      <c r="M62" s="48"/>
      <c r="N62" s="48"/>
      <c r="O62" s="51"/>
    </row>
    <row r="63" spans="1:15" x14ac:dyDescent="0.25">
      <c r="A63" s="62"/>
      <c r="B63" s="49"/>
      <c r="C63" s="13">
        <v>10</v>
      </c>
      <c r="D63" s="14">
        <v>42.03</v>
      </c>
      <c r="E63" s="14">
        <v>0.5</v>
      </c>
      <c r="F63" s="14">
        <v>2</v>
      </c>
      <c r="G63" s="14">
        <f t="shared" si="2"/>
        <v>10</v>
      </c>
      <c r="H63" s="14"/>
      <c r="I63" s="14"/>
      <c r="J63" s="14">
        <f t="shared" si="3"/>
        <v>47.03</v>
      </c>
      <c r="K63" s="49"/>
      <c r="L63" s="49"/>
      <c r="M63" s="49"/>
      <c r="N63" s="49"/>
      <c r="O63" s="52"/>
    </row>
    <row r="64" spans="1:15" x14ac:dyDescent="0.25">
      <c r="A64" s="60" t="s">
        <v>25</v>
      </c>
      <c r="B64" s="47" t="s">
        <v>54</v>
      </c>
      <c r="C64" s="11">
        <v>1</v>
      </c>
      <c r="D64" s="12">
        <v>49.64</v>
      </c>
      <c r="E64" s="12"/>
      <c r="F64" s="12">
        <v>3</v>
      </c>
      <c r="G64" s="12">
        <f t="shared" si="2"/>
        <v>15</v>
      </c>
      <c r="H64" s="12"/>
      <c r="I64" s="12"/>
      <c r="J64" s="12">
        <f t="shared" si="3"/>
        <v>64.64</v>
      </c>
      <c r="K64" s="47">
        <f>SUM(F64:F73)</f>
        <v>35</v>
      </c>
      <c r="L64" s="47">
        <f>_xlfn.RANK.EQ(K64,K4:K163,1)</f>
        <v>16</v>
      </c>
      <c r="M64" s="47">
        <f>SUM(J64:J73)</f>
        <v>785.06999999999994</v>
      </c>
      <c r="N64" s="47">
        <f>_xlfn.RANK.EQ(M64,M4:M163,1)</f>
        <v>15</v>
      </c>
      <c r="O64" s="50">
        <f>Q7/M64*100</f>
        <v>48.017374246882447</v>
      </c>
    </row>
    <row r="65" spans="1:15" x14ac:dyDescent="0.25">
      <c r="A65" s="61"/>
      <c r="B65" s="48"/>
      <c r="C65" s="2">
        <v>2</v>
      </c>
      <c r="D65">
        <v>63.47</v>
      </c>
      <c r="F65">
        <v>1</v>
      </c>
      <c r="G65">
        <f t="shared" si="2"/>
        <v>5</v>
      </c>
      <c r="J65">
        <f t="shared" si="3"/>
        <v>68.47</v>
      </c>
      <c r="K65" s="48"/>
      <c r="L65" s="48"/>
      <c r="M65" s="48"/>
      <c r="N65" s="48"/>
      <c r="O65" s="51"/>
    </row>
    <row r="66" spans="1:15" x14ac:dyDescent="0.25">
      <c r="A66" s="61"/>
      <c r="B66" s="48"/>
      <c r="C66" s="2">
        <v>3</v>
      </c>
      <c r="D66">
        <v>75.25</v>
      </c>
      <c r="F66">
        <v>6</v>
      </c>
      <c r="G66">
        <f t="shared" si="2"/>
        <v>30</v>
      </c>
      <c r="J66">
        <f t="shared" si="3"/>
        <v>105.25</v>
      </c>
      <c r="K66" s="48"/>
      <c r="L66" s="48"/>
      <c r="M66" s="48"/>
      <c r="N66" s="48"/>
      <c r="O66" s="51"/>
    </row>
    <row r="67" spans="1:15" x14ac:dyDescent="0.25">
      <c r="A67" s="61"/>
      <c r="B67" s="48"/>
      <c r="C67" s="2">
        <v>4</v>
      </c>
      <c r="D67">
        <v>66.52</v>
      </c>
      <c r="F67">
        <v>5</v>
      </c>
      <c r="G67">
        <f t="shared" si="2"/>
        <v>25</v>
      </c>
      <c r="J67">
        <f t="shared" si="3"/>
        <v>91.52</v>
      </c>
      <c r="K67" s="48"/>
      <c r="L67" s="48"/>
      <c r="M67" s="48"/>
      <c r="N67" s="48"/>
      <c r="O67" s="51"/>
    </row>
    <row r="68" spans="1:15" x14ac:dyDescent="0.25">
      <c r="A68" s="61"/>
      <c r="B68" s="48"/>
      <c r="C68" s="2">
        <v>5</v>
      </c>
      <c r="D68">
        <v>63.04</v>
      </c>
      <c r="F68">
        <v>3</v>
      </c>
      <c r="G68">
        <f t="shared" si="2"/>
        <v>15</v>
      </c>
      <c r="J68">
        <f t="shared" si="3"/>
        <v>78.039999999999992</v>
      </c>
      <c r="K68" s="48"/>
      <c r="L68" s="48"/>
      <c r="M68" s="48"/>
      <c r="N68" s="48"/>
      <c r="O68" s="51"/>
    </row>
    <row r="69" spans="1:15" x14ac:dyDescent="0.25">
      <c r="A69" s="61"/>
      <c r="B69" s="48"/>
      <c r="C69" s="2">
        <v>6</v>
      </c>
      <c r="D69">
        <v>56.1</v>
      </c>
      <c r="F69">
        <v>6</v>
      </c>
      <c r="G69">
        <f t="shared" si="2"/>
        <v>30</v>
      </c>
      <c r="J69">
        <f t="shared" si="3"/>
        <v>86.1</v>
      </c>
      <c r="K69" s="48"/>
      <c r="L69" s="48"/>
      <c r="M69" s="48"/>
      <c r="N69" s="48"/>
      <c r="O69" s="51"/>
    </row>
    <row r="70" spans="1:15" x14ac:dyDescent="0.25">
      <c r="A70" s="61"/>
      <c r="B70" s="48"/>
      <c r="C70" s="2">
        <v>7</v>
      </c>
      <c r="D70">
        <v>50.65</v>
      </c>
      <c r="F70">
        <v>4</v>
      </c>
      <c r="G70">
        <f t="shared" si="2"/>
        <v>20</v>
      </c>
      <c r="J70">
        <f t="shared" si="3"/>
        <v>70.650000000000006</v>
      </c>
      <c r="K70" s="48"/>
      <c r="L70" s="48"/>
      <c r="M70" s="48"/>
      <c r="N70" s="48"/>
      <c r="O70" s="51"/>
    </row>
    <row r="71" spans="1:15" x14ac:dyDescent="0.25">
      <c r="A71" s="61"/>
      <c r="B71" s="48"/>
      <c r="C71" s="2">
        <v>8</v>
      </c>
      <c r="D71">
        <v>57.15</v>
      </c>
      <c r="E71">
        <v>0.5</v>
      </c>
      <c r="F71">
        <v>3</v>
      </c>
      <c r="G71">
        <f t="shared" si="2"/>
        <v>15</v>
      </c>
      <c r="H71">
        <v>1</v>
      </c>
      <c r="J71">
        <f t="shared" si="3"/>
        <v>77.150000000000006</v>
      </c>
      <c r="K71" s="48"/>
      <c r="L71" s="48"/>
      <c r="M71" s="48"/>
      <c r="N71" s="48"/>
      <c r="O71" s="51"/>
    </row>
    <row r="72" spans="1:15" x14ac:dyDescent="0.25">
      <c r="A72" s="61"/>
      <c r="B72" s="48"/>
      <c r="C72" s="2">
        <v>9</v>
      </c>
      <c r="D72">
        <v>46.4</v>
      </c>
      <c r="F72">
        <v>2</v>
      </c>
      <c r="G72">
        <f t="shared" si="2"/>
        <v>10</v>
      </c>
      <c r="J72">
        <f t="shared" si="3"/>
        <v>56.4</v>
      </c>
      <c r="K72" s="48"/>
      <c r="L72" s="48"/>
      <c r="M72" s="48"/>
      <c r="N72" s="48"/>
      <c r="O72" s="51"/>
    </row>
    <row r="73" spans="1:15" x14ac:dyDescent="0.25">
      <c r="A73" s="62"/>
      <c r="B73" s="49"/>
      <c r="C73" s="13">
        <v>10</v>
      </c>
      <c r="D73" s="14">
        <v>66.849999999999994</v>
      </c>
      <c r="E73" s="14"/>
      <c r="F73" s="14">
        <v>2</v>
      </c>
      <c r="G73" s="14">
        <f t="shared" si="2"/>
        <v>10</v>
      </c>
      <c r="H73" s="14">
        <v>1</v>
      </c>
      <c r="I73" s="14"/>
      <c r="J73" s="14">
        <f t="shared" si="3"/>
        <v>86.85</v>
      </c>
      <c r="K73" s="49"/>
      <c r="L73" s="49"/>
      <c r="M73" s="49"/>
      <c r="N73" s="49"/>
      <c r="O73" s="52"/>
    </row>
    <row r="74" spans="1:15" x14ac:dyDescent="0.25">
      <c r="A74" s="60" t="s">
        <v>42</v>
      </c>
      <c r="B74" s="47" t="s">
        <v>55</v>
      </c>
      <c r="C74" s="11">
        <v>1</v>
      </c>
      <c r="D74" s="12">
        <v>42.63</v>
      </c>
      <c r="E74" s="12"/>
      <c r="F74" s="12">
        <v>1</v>
      </c>
      <c r="G74" s="12">
        <f t="shared" si="2"/>
        <v>5</v>
      </c>
      <c r="H74" s="12"/>
      <c r="I74" s="12"/>
      <c r="J74" s="12">
        <f t="shared" si="3"/>
        <v>47.63</v>
      </c>
      <c r="K74" s="47">
        <f>SUM(F74:F83)</f>
        <v>14</v>
      </c>
      <c r="L74" s="47">
        <f>_xlfn.RANK.EQ(K74,K4:K163,1)</f>
        <v>10</v>
      </c>
      <c r="M74" s="47">
        <f>SUM(J74:J83)</f>
        <v>491.62</v>
      </c>
      <c r="N74" s="47">
        <f>_xlfn.RANK.EQ(M74,M4:M163,1)</f>
        <v>7</v>
      </c>
      <c r="O74" s="50">
        <f>Q7/M74*100</f>
        <v>76.679142427077835</v>
      </c>
    </row>
    <row r="75" spans="1:15" x14ac:dyDescent="0.25">
      <c r="A75" s="61"/>
      <c r="B75" s="48"/>
      <c r="C75" s="2">
        <v>2</v>
      </c>
      <c r="D75">
        <v>41.94</v>
      </c>
      <c r="F75">
        <v>3</v>
      </c>
      <c r="G75">
        <f t="shared" si="2"/>
        <v>15</v>
      </c>
      <c r="J75">
        <f t="shared" si="3"/>
        <v>56.94</v>
      </c>
      <c r="K75" s="48"/>
      <c r="L75" s="48"/>
      <c r="M75" s="48"/>
      <c r="N75" s="48"/>
      <c r="O75" s="51"/>
    </row>
    <row r="76" spans="1:15" x14ac:dyDescent="0.25">
      <c r="A76" s="61"/>
      <c r="B76" s="48"/>
      <c r="C76" s="2">
        <v>3</v>
      </c>
      <c r="D76">
        <v>39.99</v>
      </c>
      <c r="F76">
        <v>2</v>
      </c>
      <c r="G76">
        <f t="shared" si="2"/>
        <v>10</v>
      </c>
      <c r="J76">
        <f t="shared" si="3"/>
        <v>49.99</v>
      </c>
      <c r="K76" s="48"/>
      <c r="L76" s="48"/>
      <c r="M76" s="48"/>
      <c r="N76" s="48"/>
      <c r="O76" s="51"/>
    </row>
    <row r="77" spans="1:15" x14ac:dyDescent="0.25">
      <c r="A77" s="61"/>
      <c r="B77" s="48"/>
      <c r="C77" s="2">
        <v>4</v>
      </c>
      <c r="D77">
        <v>42.07</v>
      </c>
      <c r="F77">
        <v>3</v>
      </c>
      <c r="G77">
        <f t="shared" si="2"/>
        <v>15</v>
      </c>
      <c r="J77">
        <f t="shared" si="3"/>
        <v>57.07</v>
      </c>
      <c r="K77" s="48"/>
      <c r="L77" s="48"/>
      <c r="M77" s="48"/>
      <c r="N77" s="48"/>
      <c r="O77" s="51"/>
    </row>
    <row r="78" spans="1:15" x14ac:dyDescent="0.25">
      <c r="A78" s="61"/>
      <c r="B78" s="48"/>
      <c r="C78" s="2">
        <v>5</v>
      </c>
      <c r="D78">
        <v>41.18</v>
      </c>
      <c r="F78">
        <v>1</v>
      </c>
      <c r="G78">
        <f t="shared" si="2"/>
        <v>5</v>
      </c>
      <c r="J78">
        <f t="shared" si="3"/>
        <v>46.18</v>
      </c>
      <c r="K78" s="48"/>
      <c r="L78" s="48"/>
      <c r="M78" s="48"/>
      <c r="N78" s="48"/>
      <c r="O78" s="51"/>
    </row>
    <row r="79" spans="1:15" x14ac:dyDescent="0.25">
      <c r="A79" s="61"/>
      <c r="B79" s="48"/>
      <c r="C79" s="2">
        <v>6</v>
      </c>
      <c r="D79">
        <v>46.83</v>
      </c>
      <c r="F79">
        <v>1</v>
      </c>
      <c r="G79">
        <f t="shared" si="2"/>
        <v>5</v>
      </c>
      <c r="J79">
        <f t="shared" si="3"/>
        <v>51.83</v>
      </c>
      <c r="K79" s="48"/>
      <c r="L79" s="48"/>
      <c r="M79" s="48"/>
      <c r="N79" s="48"/>
      <c r="O79" s="51"/>
    </row>
    <row r="80" spans="1:15" x14ac:dyDescent="0.25">
      <c r="A80" s="61"/>
      <c r="B80" s="48"/>
      <c r="C80" s="2">
        <v>7</v>
      </c>
      <c r="D80">
        <v>47.97</v>
      </c>
      <c r="F80">
        <v>1</v>
      </c>
      <c r="G80">
        <f t="shared" si="2"/>
        <v>5</v>
      </c>
      <c r="J80">
        <f t="shared" si="3"/>
        <v>52.97</v>
      </c>
      <c r="K80" s="48"/>
      <c r="L80" s="48"/>
      <c r="M80" s="48"/>
      <c r="N80" s="48"/>
      <c r="O80" s="51"/>
    </row>
    <row r="81" spans="1:15" x14ac:dyDescent="0.25">
      <c r="A81" s="61"/>
      <c r="B81" s="48"/>
      <c r="C81" s="2">
        <v>8</v>
      </c>
      <c r="D81">
        <v>43.14</v>
      </c>
      <c r="F81">
        <v>1</v>
      </c>
      <c r="G81">
        <f t="shared" si="2"/>
        <v>5</v>
      </c>
      <c r="J81">
        <f t="shared" si="3"/>
        <v>48.14</v>
      </c>
      <c r="K81" s="48"/>
      <c r="L81" s="48"/>
      <c r="M81" s="48"/>
      <c r="N81" s="48"/>
      <c r="O81" s="51"/>
    </row>
    <row r="82" spans="1:15" x14ac:dyDescent="0.25">
      <c r="A82" s="61"/>
      <c r="B82" s="48"/>
      <c r="C82" s="2">
        <v>9</v>
      </c>
      <c r="D82">
        <v>41.37</v>
      </c>
      <c r="F82">
        <v>0</v>
      </c>
      <c r="G82">
        <f t="shared" si="2"/>
        <v>0</v>
      </c>
      <c r="J82">
        <f t="shared" si="3"/>
        <v>41.37</v>
      </c>
      <c r="K82" s="48"/>
      <c r="L82" s="48"/>
      <c r="M82" s="48"/>
      <c r="N82" s="48"/>
      <c r="O82" s="51"/>
    </row>
    <row r="83" spans="1:15" x14ac:dyDescent="0.25">
      <c r="A83" s="62"/>
      <c r="B83" s="49"/>
      <c r="C83" s="13">
        <v>10</v>
      </c>
      <c r="D83" s="14">
        <v>34.5</v>
      </c>
      <c r="E83" s="14"/>
      <c r="F83" s="14">
        <v>1</v>
      </c>
      <c r="G83" s="14">
        <f t="shared" si="2"/>
        <v>5</v>
      </c>
      <c r="H83" s="14"/>
      <c r="I83" s="14"/>
      <c r="J83" s="14">
        <f t="shared" si="3"/>
        <v>39.5</v>
      </c>
      <c r="K83" s="49"/>
      <c r="L83" s="49"/>
      <c r="M83" s="49"/>
      <c r="N83" s="49"/>
      <c r="O83" s="52"/>
    </row>
    <row r="84" spans="1:15" x14ac:dyDescent="0.25">
      <c r="A84" s="60" t="s">
        <v>31</v>
      </c>
      <c r="B84" s="47" t="s">
        <v>56</v>
      </c>
      <c r="C84" s="11">
        <v>1</v>
      </c>
      <c r="D84" s="12">
        <v>43.9</v>
      </c>
      <c r="E84" s="12"/>
      <c r="F84" s="12">
        <v>4</v>
      </c>
      <c r="G84" s="12">
        <f t="shared" si="2"/>
        <v>20</v>
      </c>
      <c r="H84" s="12">
        <v>1</v>
      </c>
      <c r="I84" s="12"/>
      <c r="J84" s="12">
        <f t="shared" si="3"/>
        <v>73.900000000000006</v>
      </c>
      <c r="K84" s="47">
        <f>SUM(F84:F93)</f>
        <v>28</v>
      </c>
      <c r="L84" s="47">
        <f>_xlfn.RANK.EQ(K84,K4:K163,1)</f>
        <v>14</v>
      </c>
      <c r="M84" s="47">
        <f>SUM(J84:J93)</f>
        <v>614.67000000000007</v>
      </c>
      <c r="N84" s="47">
        <f>_xlfn.RANK.EQ(M84,M4:M163,1)</f>
        <v>11</v>
      </c>
      <c r="O84" s="50">
        <f>Q7/M84*100</f>
        <v>61.328843119072019</v>
      </c>
    </row>
    <row r="85" spans="1:15" x14ac:dyDescent="0.25">
      <c r="A85" s="61"/>
      <c r="B85" s="48"/>
      <c r="C85" s="2">
        <v>2</v>
      </c>
      <c r="D85">
        <v>51.74</v>
      </c>
      <c r="E85">
        <v>0.5</v>
      </c>
      <c r="F85">
        <v>4</v>
      </c>
      <c r="G85">
        <f t="shared" si="2"/>
        <v>20</v>
      </c>
      <c r="J85">
        <f t="shared" si="3"/>
        <v>66.740000000000009</v>
      </c>
      <c r="K85" s="48"/>
      <c r="L85" s="48"/>
      <c r="M85" s="48"/>
      <c r="N85" s="48"/>
      <c r="O85" s="51"/>
    </row>
    <row r="86" spans="1:15" x14ac:dyDescent="0.25">
      <c r="A86" s="61"/>
      <c r="B86" s="48"/>
      <c r="C86" s="2">
        <v>3</v>
      </c>
      <c r="D86">
        <v>38.32</v>
      </c>
      <c r="F86">
        <v>4</v>
      </c>
      <c r="G86">
        <f t="shared" si="2"/>
        <v>20</v>
      </c>
      <c r="J86">
        <f t="shared" si="3"/>
        <v>58.32</v>
      </c>
      <c r="K86" s="48"/>
      <c r="L86" s="48"/>
      <c r="M86" s="48"/>
      <c r="N86" s="48"/>
      <c r="O86" s="51"/>
    </row>
    <row r="87" spans="1:15" x14ac:dyDescent="0.25">
      <c r="A87" s="61"/>
      <c r="B87" s="48"/>
      <c r="C87" s="2">
        <v>4</v>
      </c>
      <c r="D87">
        <v>38.26</v>
      </c>
      <c r="E87">
        <v>0.5</v>
      </c>
      <c r="F87">
        <v>4</v>
      </c>
      <c r="G87">
        <f t="shared" si="2"/>
        <v>20</v>
      </c>
      <c r="J87">
        <f t="shared" si="3"/>
        <v>53.26</v>
      </c>
      <c r="K87" s="48"/>
      <c r="L87" s="48"/>
      <c r="M87" s="48"/>
      <c r="N87" s="48"/>
      <c r="O87" s="51"/>
    </row>
    <row r="88" spans="1:15" x14ac:dyDescent="0.25">
      <c r="A88" s="61"/>
      <c r="B88" s="48"/>
      <c r="C88" s="2">
        <v>5</v>
      </c>
      <c r="D88">
        <v>67.92</v>
      </c>
      <c r="F88">
        <v>4</v>
      </c>
      <c r="G88">
        <f t="shared" si="2"/>
        <v>20</v>
      </c>
      <c r="J88">
        <f t="shared" si="3"/>
        <v>87.92</v>
      </c>
      <c r="K88" s="48"/>
      <c r="L88" s="48"/>
      <c r="M88" s="48"/>
      <c r="N88" s="48"/>
      <c r="O88" s="51"/>
    </row>
    <row r="89" spans="1:15" x14ac:dyDescent="0.25">
      <c r="A89" s="61"/>
      <c r="B89" s="48"/>
      <c r="C89" s="2">
        <v>6</v>
      </c>
      <c r="D89">
        <v>43</v>
      </c>
      <c r="E89">
        <v>0.5</v>
      </c>
      <c r="F89">
        <v>2</v>
      </c>
      <c r="G89">
        <f t="shared" si="2"/>
        <v>10</v>
      </c>
      <c r="J89">
        <f t="shared" si="3"/>
        <v>48</v>
      </c>
      <c r="K89" s="48"/>
      <c r="L89" s="48"/>
      <c r="M89" s="48"/>
      <c r="N89" s="48"/>
      <c r="O89" s="51"/>
    </row>
    <row r="90" spans="1:15" x14ac:dyDescent="0.25">
      <c r="A90" s="61"/>
      <c r="B90" s="48"/>
      <c r="C90" s="2">
        <v>7</v>
      </c>
      <c r="D90">
        <v>47.99</v>
      </c>
      <c r="F90">
        <v>2</v>
      </c>
      <c r="G90">
        <f t="shared" si="2"/>
        <v>10</v>
      </c>
      <c r="H90">
        <v>1</v>
      </c>
      <c r="J90">
        <f t="shared" si="3"/>
        <v>67.990000000000009</v>
      </c>
      <c r="K90" s="48"/>
      <c r="L90" s="48"/>
      <c r="M90" s="48"/>
      <c r="N90" s="48"/>
      <c r="O90" s="51"/>
    </row>
    <row r="91" spans="1:15" x14ac:dyDescent="0.25">
      <c r="A91" s="61"/>
      <c r="B91" s="48"/>
      <c r="C91" s="2">
        <v>8</v>
      </c>
      <c r="D91">
        <v>40.51</v>
      </c>
      <c r="F91">
        <v>2</v>
      </c>
      <c r="G91">
        <f t="shared" si="2"/>
        <v>10</v>
      </c>
      <c r="J91">
        <f t="shared" si="3"/>
        <v>50.51</v>
      </c>
      <c r="K91" s="48"/>
      <c r="L91" s="48"/>
      <c r="M91" s="48"/>
      <c r="N91" s="48"/>
      <c r="O91" s="51"/>
    </row>
    <row r="92" spans="1:15" x14ac:dyDescent="0.25">
      <c r="A92" s="61"/>
      <c r="B92" s="48"/>
      <c r="C92" s="2">
        <v>9</v>
      </c>
      <c r="D92">
        <v>53.32</v>
      </c>
      <c r="E92">
        <v>0.5</v>
      </c>
      <c r="F92">
        <v>2</v>
      </c>
      <c r="G92">
        <f t="shared" si="2"/>
        <v>10</v>
      </c>
      <c r="J92">
        <f t="shared" si="3"/>
        <v>58.32</v>
      </c>
      <c r="K92" s="48"/>
      <c r="L92" s="48"/>
      <c r="M92" s="48"/>
      <c r="N92" s="48"/>
      <c r="O92" s="51"/>
    </row>
    <row r="93" spans="1:15" x14ac:dyDescent="0.25">
      <c r="A93" s="62"/>
      <c r="B93" s="49"/>
      <c r="C93" s="13">
        <v>10</v>
      </c>
      <c r="D93" s="14">
        <v>39.71</v>
      </c>
      <c r="E93" s="14"/>
      <c r="F93" s="14">
        <v>0</v>
      </c>
      <c r="G93" s="14">
        <f t="shared" si="2"/>
        <v>0</v>
      </c>
      <c r="H93" s="14">
        <v>1</v>
      </c>
      <c r="I93" s="14"/>
      <c r="J93" s="14">
        <f t="shared" si="3"/>
        <v>49.71</v>
      </c>
      <c r="K93" s="49"/>
      <c r="L93" s="49"/>
      <c r="M93" s="49"/>
      <c r="N93" s="49"/>
      <c r="O93" s="52"/>
    </row>
    <row r="94" spans="1:15" x14ac:dyDescent="0.25">
      <c r="A94" s="60" t="s">
        <v>51</v>
      </c>
      <c r="B94" s="47" t="s">
        <v>57</v>
      </c>
      <c r="C94" s="11">
        <v>1</v>
      </c>
      <c r="D94" s="12">
        <v>71.69</v>
      </c>
      <c r="E94" s="12"/>
      <c r="F94" s="12">
        <v>3</v>
      </c>
      <c r="G94" s="12">
        <f t="shared" ref="G94:G123" si="4">PRODUCT(F94*5)</f>
        <v>15</v>
      </c>
      <c r="H94" s="12"/>
      <c r="I94" s="12"/>
      <c r="J94" s="12">
        <f t="shared" ref="J94:J123" si="5">SUM(D94,G94,H94*10,I94*10)-(E94*10)</f>
        <v>86.69</v>
      </c>
      <c r="K94" s="47">
        <f>SUM(F94:F103)</f>
        <v>20</v>
      </c>
      <c r="L94" s="47">
        <f>_xlfn.RANK.EQ(K94,K4:K163,1)</f>
        <v>11</v>
      </c>
      <c r="M94" s="47">
        <f>SUM(J94:J103)</f>
        <v>778.9</v>
      </c>
      <c r="N94" s="47">
        <f>_xlfn.RANK.EQ(M94,M4:M163,1)</f>
        <v>14</v>
      </c>
      <c r="O94" s="50">
        <f>Q7/M94*100</f>
        <v>48.39774040313263</v>
      </c>
    </row>
    <row r="95" spans="1:15" x14ac:dyDescent="0.25">
      <c r="A95" s="61"/>
      <c r="B95" s="48"/>
      <c r="C95" s="2">
        <v>2</v>
      </c>
      <c r="D95">
        <v>60.18</v>
      </c>
      <c r="F95">
        <v>2</v>
      </c>
      <c r="G95">
        <f t="shared" si="4"/>
        <v>10</v>
      </c>
      <c r="J95">
        <f t="shared" si="5"/>
        <v>70.180000000000007</v>
      </c>
      <c r="K95" s="48"/>
      <c r="L95" s="48"/>
      <c r="M95" s="48"/>
      <c r="N95" s="48"/>
      <c r="O95" s="51"/>
    </row>
    <row r="96" spans="1:15" x14ac:dyDescent="0.25">
      <c r="A96" s="61"/>
      <c r="B96" s="48"/>
      <c r="C96" s="2">
        <v>3</v>
      </c>
      <c r="D96">
        <v>69.099999999999994</v>
      </c>
      <c r="F96">
        <v>1</v>
      </c>
      <c r="G96">
        <f t="shared" si="4"/>
        <v>5</v>
      </c>
      <c r="H96">
        <v>1</v>
      </c>
      <c r="J96">
        <f t="shared" si="5"/>
        <v>84.1</v>
      </c>
      <c r="K96" s="48"/>
      <c r="L96" s="48"/>
      <c r="M96" s="48"/>
      <c r="N96" s="48"/>
      <c r="O96" s="51"/>
    </row>
    <row r="97" spans="1:15" x14ac:dyDescent="0.25">
      <c r="A97" s="61"/>
      <c r="B97" s="48"/>
      <c r="C97" s="2">
        <v>4</v>
      </c>
      <c r="D97">
        <v>70.98</v>
      </c>
      <c r="F97">
        <v>3</v>
      </c>
      <c r="G97">
        <f t="shared" si="4"/>
        <v>15</v>
      </c>
      <c r="J97">
        <f t="shared" si="5"/>
        <v>85.98</v>
      </c>
      <c r="K97" s="48"/>
      <c r="L97" s="48"/>
      <c r="M97" s="48"/>
      <c r="N97" s="48"/>
      <c r="O97" s="51"/>
    </row>
    <row r="98" spans="1:15" x14ac:dyDescent="0.25">
      <c r="A98" s="61"/>
      <c r="B98" s="48"/>
      <c r="C98" s="2">
        <v>5</v>
      </c>
      <c r="D98">
        <v>78.62</v>
      </c>
      <c r="F98">
        <v>0</v>
      </c>
      <c r="G98">
        <f t="shared" si="4"/>
        <v>0</v>
      </c>
      <c r="J98">
        <f t="shared" si="5"/>
        <v>78.62</v>
      </c>
      <c r="K98" s="48"/>
      <c r="L98" s="48"/>
      <c r="M98" s="48"/>
      <c r="N98" s="48"/>
      <c r="O98" s="51"/>
    </row>
    <row r="99" spans="1:15" x14ac:dyDescent="0.25">
      <c r="A99" s="61"/>
      <c r="B99" s="48"/>
      <c r="C99" s="2">
        <v>6</v>
      </c>
      <c r="D99">
        <v>76.540000000000006</v>
      </c>
      <c r="F99">
        <v>5</v>
      </c>
      <c r="G99">
        <f t="shared" si="4"/>
        <v>25</v>
      </c>
      <c r="J99">
        <f t="shared" si="5"/>
        <v>101.54</v>
      </c>
      <c r="K99" s="48"/>
      <c r="L99" s="48"/>
      <c r="M99" s="48"/>
      <c r="N99" s="48"/>
      <c r="O99" s="51"/>
    </row>
    <row r="100" spans="1:15" x14ac:dyDescent="0.25">
      <c r="A100" s="61"/>
      <c r="B100" s="48"/>
      <c r="C100" s="2">
        <v>7</v>
      </c>
      <c r="D100">
        <v>53.46</v>
      </c>
      <c r="F100">
        <v>1</v>
      </c>
      <c r="G100">
        <f t="shared" si="4"/>
        <v>5</v>
      </c>
      <c r="J100">
        <f t="shared" si="5"/>
        <v>58.46</v>
      </c>
      <c r="K100" s="48"/>
      <c r="L100" s="48"/>
      <c r="M100" s="48"/>
      <c r="N100" s="48"/>
      <c r="O100" s="51"/>
    </row>
    <row r="101" spans="1:15" x14ac:dyDescent="0.25">
      <c r="A101" s="61"/>
      <c r="B101" s="48"/>
      <c r="C101" s="2">
        <v>8</v>
      </c>
      <c r="D101">
        <v>57.89</v>
      </c>
      <c r="E101">
        <v>0.5</v>
      </c>
      <c r="F101">
        <v>1</v>
      </c>
      <c r="G101">
        <f t="shared" si="4"/>
        <v>5</v>
      </c>
      <c r="J101">
        <f t="shared" si="5"/>
        <v>57.89</v>
      </c>
      <c r="K101" s="48"/>
      <c r="L101" s="48"/>
      <c r="M101" s="48"/>
      <c r="N101" s="48"/>
      <c r="O101" s="51"/>
    </row>
    <row r="102" spans="1:15" x14ac:dyDescent="0.25">
      <c r="A102" s="61"/>
      <c r="B102" s="48"/>
      <c r="C102" s="2">
        <v>9</v>
      </c>
      <c r="D102">
        <v>66.92</v>
      </c>
      <c r="F102">
        <v>2</v>
      </c>
      <c r="G102">
        <f t="shared" si="4"/>
        <v>10</v>
      </c>
      <c r="J102">
        <f t="shared" si="5"/>
        <v>76.92</v>
      </c>
      <c r="K102" s="48"/>
      <c r="L102" s="48"/>
      <c r="M102" s="48"/>
      <c r="N102" s="48"/>
      <c r="O102" s="51"/>
    </row>
    <row r="103" spans="1:15" x14ac:dyDescent="0.25">
      <c r="A103" s="62"/>
      <c r="B103" s="49"/>
      <c r="C103" s="13">
        <v>10</v>
      </c>
      <c r="D103" s="14">
        <v>58.52</v>
      </c>
      <c r="E103" s="14"/>
      <c r="F103" s="14">
        <v>2</v>
      </c>
      <c r="G103" s="14">
        <f t="shared" si="4"/>
        <v>10</v>
      </c>
      <c r="H103" s="14">
        <v>1</v>
      </c>
      <c r="I103" s="14"/>
      <c r="J103" s="14">
        <f t="shared" si="5"/>
        <v>78.52000000000001</v>
      </c>
      <c r="K103" s="49"/>
      <c r="L103" s="49"/>
      <c r="M103" s="49"/>
      <c r="N103" s="49"/>
      <c r="O103" s="52"/>
    </row>
    <row r="104" spans="1:15" x14ac:dyDescent="0.25">
      <c r="A104" s="60" t="s">
        <v>17</v>
      </c>
      <c r="B104" s="47" t="s">
        <v>58</v>
      </c>
      <c r="C104" s="11">
        <v>1</v>
      </c>
      <c r="D104" s="12">
        <v>41.84</v>
      </c>
      <c r="E104" s="12"/>
      <c r="F104" s="12">
        <v>0</v>
      </c>
      <c r="G104" s="12">
        <f t="shared" si="4"/>
        <v>0</v>
      </c>
      <c r="H104" s="12"/>
      <c r="I104" s="12"/>
      <c r="J104" s="12">
        <f t="shared" si="5"/>
        <v>41.84</v>
      </c>
      <c r="K104" s="47">
        <f>SUM(F104:F113)</f>
        <v>7</v>
      </c>
      <c r="L104" s="47">
        <f>_xlfn.RANK.EQ(K104,K4:K163,1)</f>
        <v>4</v>
      </c>
      <c r="M104" s="47">
        <f>SUM(J104:J113)</f>
        <v>417.49</v>
      </c>
      <c r="N104" s="47">
        <f>_xlfn.RANK.EQ(M104,M4:M163,1)</f>
        <v>4</v>
      </c>
      <c r="O104" s="50">
        <f>Q7/M104*100</f>
        <v>90.294378308462484</v>
      </c>
    </row>
    <row r="105" spans="1:15" x14ac:dyDescent="0.25">
      <c r="A105" s="61"/>
      <c r="B105" s="48"/>
      <c r="C105" s="2">
        <v>2</v>
      </c>
      <c r="D105">
        <v>32.71</v>
      </c>
      <c r="F105">
        <v>1</v>
      </c>
      <c r="G105">
        <f t="shared" si="4"/>
        <v>5</v>
      </c>
      <c r="J105">
        <f t="shared" si="5"/>
        <v>37.71</v>
      </c>
      <c r="K105" s="48"/>
      <c r="L105" s="48"/>
      <c r="M105" s="48"/>
      <c r="N105" s="48"/>
      <c r="O105" s="51"/>
    </row>
    <row r="106" spans="1:15" x14ac:dyDescent="0.25">
      <c r="A106" s="61"/>
      <c r="B106" s="48"/>
      <c r="C106" s="2">
        <v>3</v>
      </c>
      <c r="D106">
        <v>37.619999999999997</v>
      </c>
      <c r="F106">
        <v>2</v>
      </c>
      <c r="G106">
        <f t="shared" si="4"/>
        <v>10</v>
      </c>
      <c r="J106">
        <f t="shared" si="5"/>
        <v>47.62</v>
      </c>
      <c r="K106" s="48"/>
      <c r="L106" s="48"/>
      <c r="M106" s="48"/>
      <c r="N106" s="48"/>
      <c r="O106" s="51"/>
    </row>
    <row r="107" spans="1:15" x14ac:dyDescent="0.25">
      <c r="A107" s="61"/>
      <c r="B107" s="48"/>
      <c r="C107" s="2">
        <v>4</v>
      </c>
      <c r="D107">
        <v>37.630000000000003</v>
      </c>
      <c r="F107">
        <v>1</v>
      </c>
      <c r="G107">
        <f t="shared" si="4"/>
        <v>5</v>
      </c>
      <c r="J107">
        <f t="shared" si="5"/>
        <v>42.63</v>
      </c>
      <c r="K107" s="48"/>
      <c r="L107" s="48"/>
      <c r="M107" s="48"/>
      <c r="N107" s="48"/>
      <c r="O107" s="51"/>
    </row>
    <row r="108" spans="1:15" x14ac:dyDescent="0.25">
      <c r="A108" s="61"/>
      <c r="B108" s="48"/>
      <c r="C108" s="2">
        <v>5</v>
      </c>
      <c r="D108">
        <v>37.69</v>
      </c>
      <c r="E108">
        <v>0.5</v>
      </c>
      <c r="F108">
        <v>1</v>
      </c>
      <c r="G108">
        <f t="shared" si="4"/>
        <v>5</v>
      </c>
      <c r="J108">
        <f t="shared" si="5"/>
        <v>37.69</v>
      </c>
      <c r="K108" s="48"/>
      <c r="L108" s="48"/>
      <c r="M108" s="48"/>
      <c r="N108" s="48"/>
      <c r="O108" s="51"/>
    </row>
    <row r="109" spans="1:15" x14ac:dyDescent="0.25">
      <c r="A109" s="61"/>
      <c r="B109" s="48"/>
      <c r="C109" s="2">
        <v>6</v>
      </c>
      <c r="D109">
        <v>39.270000000000003</v>
      </c>
      <c r="F109">
        <v>0</v>
      </c>
      <c r="G109">
        <f t="shared" si="4"/>
        <v>0</v>
      </c>
      <c r="J109">
        <f t="shared" si="5"/>
        <v>39.270000000000003</v>
      </c>
      <c r="K109" s="48"/>
      <c r="L109" s="48"/>
      <c r="M109" s="48"/>
      <c r="N109" s="48"/>
      <c r="O109" s="51"/>
    </row>
    <row r="110" spans="1:15" x14ac:dyDescent="0.25">
      <c r="A110" s="61"/>
      <c r="B110" s="48"/>
      <c r="C110" s="2">
        <v>7</v>
      </c>
      <c r="D110">
        <v>34.83</v>
      </c>
      <c r="F110">
        <v>0</v>
      </c>
      <c r="G110">
        <f t="shared" si="4"/>
        <v>0</v>
      </c>
      <c r="J110">
        <f t="shared" si="5"/>
        <v>34.83</v>
      </c>
      <c r="K110" s="48"/>
      <c r="L110" s="48"/>
      <c r="M110" s="48"/>
      <c r="N110" s="48"/>
      <c r="O110" s="51"/>
    </row>
    <row r="111" spans="1:15" x14ac:dyDescent="0.25">
      <c r="A111" s="61"/>
      <c r="B111" s="48"/>
      <c r="C111" s="2">
        <v>8</v>
      </c>
      <c r="D111">
        <v>49.03</v>
      </c>
      <c r="F111">
        <v>0</v>
      </c>
      <c r="G111">
        <f t="shared" si="4"/>
        <v>0</v>
      </c>
      <c r="J111">
        <f>SUM(D111,G111,H111*10,I111*10)-(E111*10)</f>
        <v>49.03</v>
      </c>
      <c r="K111" s="48"/>
      <c r="L111" s="48"/>
      <c r="M111" s="48"/>
      <c r="N111" s="48"/>
      <c r="O111" s="51"/>
    </row>
    <row r="112" spans="1:15" x14ac:dyDescent="0.25">
      <c r="A112" s="61"/>
      <c r="B112" s="48"/>
      <c r="C112" s="2">
        <v>9</v>
      </c>
      <c r="D112">
        <v>38.24</v>
      </c>
      <c r="F112">
        <v>1</v>
      </c>
      <c r="G112">
        <f t="shared" si="4"/>
        <v>5</v>
      </c>
      <c r="J112">
        <f t="shared" si="5"/>
        <v>43.24</v>
      </c>
      <c r="K112" s="48"/>
      <c r="L112" s="48"/>
      <c r="M112" s="48"/>
      <c r="N112" s="48"/>
      <c r="O112" s="51"/>
    </row>
    <row r="113" spans="1:15" x14ac:dyDescent="0.25">
      <c r="A113" s="62"/>
      <c r="B113" s="49"/>
      <c r="C113" s="13">
        <v>10</v>
      </c>
      <c r="D113" s="14">
        <v>43.63</v>
      </c>
      <c r="E113" s="14">
        <v>0.5</v>
      </c>
      <c r="F113" s="14">
        <v>1</v>
      </c>
      <c r="G113" s="14">
        <f t="shared" si="4"/>
        <v>5</v>
      </c>
      <c r="H113" s="14"/>
      <c r="I113" s="14"/>
      <c r="J113" s="14">
        <f t="shared" si="5"/>
        <v>43.63</v>
      </c>
      <c r="K113" s="49"/>
      <c r="L113" s="49"/>
      <c r="M113" s="49"/>
      <c r="N113" s="49"/>
      <c r="O113" s="52"/>
    </row>
    <row r="114" spans="1:15" x14ac:dyDescent="0.25">
      <c r="A114" s="60" t="s">
        <v>25</v>
      </c>
      <c r="B114" s="47" t="s">
        <v>59</v>
      </c>
      <c r="C114" s="11">
        <v>1</v>
      </c>
      <c r="D114" s="12">
        <v>38.159999999999997</v>
      </c>
      <c r="E114" s="12"/>
      <c r="F114" s="12">
        <v>1</v>
      </c>
      <c r="G114" s="12">
        <f t="shared" si="4"/>
        <v>5</v>
      </c>
      <c r="H114" s="12"/>
      <c r="I114" s="12"/>
      <c r="J114" s="12">
        <f t="shared" si="5"/>
        <v>43.16</v>
      </c>
      <c r="K114" s="47">
        <f>SUM(F114:F123)</f>
        <v>4</v>
      </c>
      <c r="L114" s="47">
        <f>_xlfn.RANK.EQ(K114,K4:K163,1)</f>
        <v>2</v>
      </c>
      <c r="M114" s="47">
        <f>SUM(J114:J123)</f>
        <v>421.26999999999992</v>
      </c>
      <c r="N114" s="47">
        <f>_xlfn.RANK.EQ(M114,M4:M163,1)</f>
        <v>5</v>
      </c>
      <c r="O114" s="50">
        <f>Q7/M114*100</f>
        <v>89.484178792698287</v>
      </c>
    </row>
    <row r="115" spans="1:15" x14ac:dyDescent="0.25">
      <c r="A115" s="61"/>
      <c r="B115" s="48"/>
      <c r="C115" s="2">
        <v>2</v>
      </c>
      <c r="D115">
        <v>44.35</v>
      </c>
      <c r="F115">
        <v>1</v>
      </c>
      <c r="G115">
        <f t="shared" si="4"/>
        <v>5</v>
      </c>
      <c r="J115">
        <f t="shared" si="5"/>
        <v>49.35</v>
      </c>
      <c r="K115" s="48"/>
      <c r="L115" s="48"/>
      <c r="M115" s="48"/>
      <c r="N115" s="48"/>
      <c r="O115" s="51"/>
    </row>
    <row r="116" spans="1:15" x14ac:dyDescent="0.25">
      <c r="A116" s="61"/>
      <c r="B116" s="48"/>
      <c r="C116" s="2">
        <v>3</v>
      </c>
      <c r="D116">
        <v>37.090000000000003</v>
      </c>
      <c r="E116">
        <v>0.5</v>
      </c>
      <c r="F116">
        <v>0</v>
      </c>
      <c r="G116">
        <f t="shared" si="4"/>
        <v>0</v>
      </c>
      <c r="J116">
        <f t="shared" si="5"/>
        <v>32.090000000000003</v>
      </c>
      <c r="K116" s="48"/>
      <c r="L116" s="48"/>
      <c r="M116" s="48"/>
      <c r="N116" s="48"/>
      <c r="O116" s="51"/>
    </row>
    <row r="117" spans="1:15" x14ac:dyDescent="0.25">
      <c r="A117" s="61"/>
      <c r="B117" s="48"/>
      <c r="C117" s="2">
        <v>4</v>
      </c>
      <c r="D117">
        <v>37.31</v>
      </c>
      <c r="F117">
        <v>0</v>
      </c>
      <c r="G117">
        <f t="shared" si="4"/>
        <v>0</v>
      </c>
      <c r="J117">
        <f t="shared" si="5"/>
        <v>37.31</v>
      </c>
      <c r="K117" s="48"/>
      <c r="L117" s="48"/>
      <c r="M117" s="48"/>
      <c r="N117" s="48"/>
      <c r="O117" s="51"/>
    </row>
    <row r="118" spans="1:15" x14ac:dyDescent="0.25">
      <c r="A118" s="61"/>
      <c r="B118" s="48"/>
      <c r="C118" s="2">
        <v>5</v>
      </c>
      <c r="D118">
        <v>49.9</v>
      </c>
      <c r="E118">
        <v>0.5</v>
      </c>
      <c r="F118">
        <v>0</v>
      </c>
      <c r="G118">
        <f t="shared" si="4"/>
        <v>0</v>
      </c>
      <c r="J118">
        <f t="shared" si="5"/>
        <v>44.9</v>
      </c>
      <c r="K118" s="48"/>
      <c r="L118" s="48"/>
      <c r="M118" s="48"/>
      <c r="N118" s="48"/>
      <c r="O118" s="51"/>
    </row>
    <row r="119" spans="1:15" x14ac:dyDescent="0.25">
      <c r="A119" s="61"/>
      <c r="B119" s="48"/>
      <c r="C119" s="2">
        <v>6</v>
      </c>
      <c r="D119">
        <v>42.82</v>
      </c>
      <c r="F119">
        <v>1</v>
      </c>
      <c r="G119">
        <f t="shared" si="4"/>
        <v>5</v>
      </c>
      <c r="J119">
        <f t="shared" si="5"/>
        <v>47.82</v>
      </c>
      <c r="K119" s="48"/>
      <c r="L119" s="48"/>
      <c r="M119" s="48"/>
      <c r="N119" s="48"/>
      <c r="O119" s="51"/>
    </row>
    <row r="120" spans="1:15" x14ac:dyDescent="0.25">
      <c r="A120" s="61"/>
      <c r="B120" s="48"/>
      <c r="C120" s="2">
        <v>7</v>
      </c>
      <c r="D120">
        <v>37.14</v>
      </c>
      <c r="F120">
        <v>0</v>
      </c>
      <c r="G120">
        <f t="shared" si="4"/>
        <v>0</v>
      </c>
      <c r="J120">
        <f t="shared" si="5"/>
        <v>37.14</v>
      </c>
      <c r="K120" s="48"/>
      <c r="L120" s="48"/>
      <c r="M120" s="48"/>
      <c r="N120" s="48"/>
      <c r="O120" s="51"/>
    </row>
    <row r="121" spans="1:15" x14ac:dyDescent="0.25">
      <c r="A121" s="61"/>
      <c r="B121" s="48"/>
      <c r="C121" s="2">
        <v>8</v>
      </c>
      <c r="D121">
        <v>47.53</v>
      </c>
      <c r="E121">
        <v>0.5</v>
      </c>
      <c r="F121">
        <v>1</v>
      </c>
      <c r="G121">
        <f t="shared" si="4"/>
        <v>5</v>
      </c>
      <c r="J121">
        <f t="shared" si="5"/>
        <v>47.53</v>
      </c>
      <c r="K121" s="48"/>
      <c r="L121" s="48"/>
      <c r="M121" s="48"/>
      <c r="N121" s="48"/>
      <c r="O121" s="51"/>
    </row>
    <row r="122" spans="1:15" x14ac:dyDescent="0.25">
      <c r="A122" s="61"/>
      <c r="B122" s="48"/>
      <c r="C122" s="2">
        <v>9</v>
      </c>
      <c r="D122">
        <v>40.909999999999997</v>
      </c>
      <c r="F122">
        <v>0</v>
      </c>
      <c r="G122">
        <f t="shared" si="4"/>
        <v>0</v>
      </c>
      <c r="J122">
        <f t="shared" si="5"/>
        <v>40.909999999999997</v>
      </c>
      <c r="K122" s="48"/>
      <c r="L122" s="48"/>
      <c r="M122" s="48"/>
      <c r="N122" s="48"/>
      <c r="O122" s="51"/>
    </row>
    <row r="123" spans="1:15" x14ac:dyDescent="0.25">
      <c r="A123" s="62"/>
      <c r="B123" s="49"/>
      <c r="C123" s="13">
        <v>10</v>
      </c>
      <c r="D123" s="14">
        <v>46.06</v>
      </c>
      <c r="E123" s="14">
        <v>0.5</v>
      </c>
      <c r="F123" s="14">
        <v>0</v>
      </c>
      <c r="G123" s="14">
        <f t="shared" si="4"/>
        <v>0</v>
      </c>
      <c r="H123" s="14"/>
      <c r="I123" s="14"/>
      <c r="J123" s="14">
        <f t="shared" si="5"/>
        <v>41.06</v>
      </c>
      <c r="K123" s="49"/>
      <c r="L123" s="49"/>
      <c r="M123" s="49"/>
      <c r="N123" s="49"/>
      <c r="O123" s="52"/>
    </row>
    <row r="124" spans="1:15" x14ac:dyDescent="0.25">
      <c r="A124" s="60" t="s">
        <v>31</v>
      </c>
      <c r="B124" s="47" t="s">
        <v>60</v>
      </c>
      <c r="C124" s="11">
        <v>1</v>
      </c>
      <c r="D124" s="12">
        <v>43.2</v>
      </c>
      <c r="E124" s="12"/>
      <c r="F124" s="12">
        <v>1</v>
      </c>
      <c r="G124" s="12">
        <f t="shared" ref="G124:G163" si="6">PRODUCT(F124*5)</f>
        <v>5</v>
      </c>
      <c r="H124" s="12"/>
      <c r="I124" s="12"/>
      <c r="J124" s="12">
        <f t="shared" ref="J124:J163" si="7">SUM(D124,G124,H124*10,I124*10)-(E124*10)</f>
        <v>48.2</v>
      </c>
      <c r="K124" s="47">
        <f>SUM(F124:F133)</f>
        <v>12</v>
      </c>
      <c r="L124" s="47">
        <f>_xlfn.RANK.EQ(K124,K4:K163,1)</f>
        <v>9</v>
      </c>
      <c r="M124" s="47">
        <f>SUM(J124:J133)</f>
        <v>531.24</v>
      </c>
      <c r="N124" s="47">
        <f>_xlfn.RANK.EQ(M124,M4:M163,1)</f>
        <v>9</v>
      </c>
      <c r="O124" s="50">
        <f>Q7/M124*100</f>
        <v>70.960394548603261</v>
      </c>
    </row>
    <row r="125" spans="1:15" x14ac:dyDescent="0.25">
      <c r="A125" s="61"/>
      <c r="B125" s="48"/>
      <c r="C125" s="2">
        <v>2</v>
      </c>
      <c r="D125">
        <v>60.51</v>
      </c>
      <c r="F125">
        <v>0</v>
      </c>
      <c r="G125">
        <f t="shared" si="6"/>
        <v>0</v>
      </c>
      <c r="J125">
        <f t="shared" si="7"/>
        <v>60.51</v>
      </c>
      <c r="K125" s="48"/>
      <c r="L125" s="48"/>
      <c r="M125" s="48"/>
      <c r="N125" s="48"/>
      <c r="O125" s="51"/>
    </row>
    <row r="126" spans="1:15" x14ac:dyDescent="0.25">
      <c r="A126" s="61"/>
      <c r="B126" s="48"/>
      <c r="C126" s="2">
        <v>3</v>
      </c>
      <c r="D126">
        <v>72.77</v>
      </c>
      <c r="F126">
        <v>4</v>
      </c>
      <c r="G126">
        <v>0</v>
      </c>
      <c r="J126">
        <f t="shared" si="7"/>
        <v>72.77</v>
      </c>
      <c r="K126" s="48"/>
      <c r="L126" s="48"/>
      <c r="M126" s="48"/>
      <c r="N126" s="48"/>
      <c r="O126" s="51"/>
    </row>
    <row r="127" spans="1:15" x14ac:dyDescent="0.25">
      <c r="A127" s="61"/>
      <c r="B127" s="48"/>
      <c r="C127" s="2">
        <v>4</v>
      </c>
      <c r="D127">
        <v>46.75</v>
      </c>
      <c r="F127">
        <v>2</v>
      </c>
      <c r="G127">
        <f t="shared" si="6"/>
        <v>10</v>
      </c>
      <c r="J127">
        <f t="shared" si="7"/>
        <v>56.75</v>
      </c>
      <c r="K127" s="48"/>
      <c r="L127" s="48"/>
      <c r="M127" s="48"/>
      <c r="N127" s="48"/>
      <c r="O127" s="51"/>
    </row>
    <row r="128" spans="1:15" x14ac:dyDescent="0.25">
      <c r="A128" s="61"/>
      <c r="B128" s="48"/>
      <c r="C128" s="2">
        <v>5</v>
      </c>
      <c r="D128">
        <v>43.8</v>
      </c>
      <c r="F128">
        <v>1</v>
      </c>
      <c r="G128">
        <f t="shared" si="6"/>
        <v>5</v>
      </c>
      <c r="J128">
        <f t="shared" si="7"/>
        <v>48.8</v>
      </c>
      <c r="K128" s="48"/>
      <c r="L128" s="48"/>
      <c r="M128" s="48"/>
      <c r="N128" s="48"/>
      <c r="O128" s="51"/>
    </row>
    <row r="129" spans="1:15" x14ac:dyDescent="0.25">
      <c r="A129" s="61"/>
      <c r="B129" s="48"/>
      <c r="C129" s="2">
        <v>6</v>
      </c>
      <c r="D129">
        <v>45.02</v>
      </c>
      <c r="F129">
        <v>1</v>
      </c>
      <c r="G129">
        <f t="shared" si="6"/>
        <v>5</v>
      </c>
      <c r="J129">
        <f t="shared" si="7"/>
        <v>50.02</v>
      </c>
      <c r="K129" s="48"/>
      <c r="L129" s="48"/>
      <c r="M129" s="48"/>
      <c r="N129" s="48"/>
      <c r="O129" s="51"/>
    </row>
    <row r="130" spans="1:15" x14ac:dyDescent="0.25">
      <c r="A130" s="61"/>
      <c r="B130" s="48"/>
      <c r="C130" s="2">
        <v>7</v>
      </c>
      <c r="D130">
        <v>42.73</v>
      </c>
      <c r="F130">
        <v>1</v>
      </c>
      <c r="G130">
        <f t="shared" si="6"/>
        <v>5</v>
      </c>
      <c r="J130">
        <f t="shared" si="7"/>
        <v>47.73</v>
      </c>
      <c r="K130" s="48"/>
      <c r="L130" s="48"/>
      <c r="M130" s="48"/>
      <c r="N130" s="48"/>
      <c r="O130" s="51"/>
    </row>
    <row r="131" spans="1:15" x14ac:dyDescent="0.25">
      <c r="A131" s="61"/>
      <c r="B131" s="48"/>
      <c r="C131" s="2">
        <v>8</v>
      </c>
      <c r="D131">
        <v>58.8</v>
      </c>
      <c r="F131">
        <v>0</v>
      </c>
      <c r="G131">
        <f t="shared" si="6"/>
        <v>0</v>
      </c>
      <c r="J131">
        <f t="shared" si="7"/>
        <v>58.8</v>
      </c>
      <c r="K131" s="48"/>
      <c r="L131" s="48"/>
      <c r="M131" s="48"/>
      <c r="N131" s="48"/>
      <c r="O131" s="51"/>
    </row>
    <row r="132" spans="1:15" x14ac:dyDescent="0.25">
      <c r="A132" s="61"/>
      <c r="B132" s="48"/>
      <c r="C132" s="2">
        <v>9</v>
      </c>
      <c r="D132">
        <v>42.46</v>
      </c>
      <c r="F132">
        <v>1</v>
      </c>
      <c r="G132">
        <f t="shared" si="6"/>
        <v>5</v>
      </c>
      <c r="J132">
        <f t="shared" si="7"/>
        <v>47.46</v>
      </c>
      <c r="K132" s="48"/>
      <c r="L132" s="48"/>
      <c r="M132" s="48"/>
      <c r="N132" s="48"/>
      <c r="O132" s="51"/>
    </row>
    <row r="133" spans="1:15" x14ac:dyDescent="0.25">
      <c r="A133" s="62"/>
      <c r="B133" s="49"/>
      <c r="C133" s="13">
        <v>10</v>
      </c>
      <c r="D133" s="14">
        <v>40.200000000000003</v>
      </c>
      <c r="E133" s="14">
        <v>0.5</v>
      </c>
      <c r="F133" s="14">
        <v>1</v>
      </c>
      <c r="G133" s="14">
        <f t="shared" si="6"/>
        <v>5</v>
      </c>
      <c r="H133" s="14"/>
      <c r="I133" s="14"/>
      <c r="J133" s="14">
        <f t="shared" si="7"/>
        <v>40.200000000000003</v>
      </c>
      <c r="K133" s="49"/>
      <c r="L133" s="49"/>
      <c r="M133" s="49"/>
      <c r="N133" s="49"/>
      <c r="O133" s="52"/>
    </row>
    <row r="134" spans="1:15" x14ac:dyDescent="0.25">
      <c r="A134" s="60" t="s">
        <v>51</v>
      </c>
      <c r="B134" s="47" t="s">
        <v>61</v>
      </c>
      <c r="C134" s="11">
        <v>1</v>
      </c>
      <c r="D134" s="12">
        <v>57.64</v>
      </c>
      <c r="E134" s="12"/>
      <c r="F134" s="12">
        <v>0</v>
      </c>
      <c r="G134" s="12">
        <f t="shared" si="6"/>
        <v>0</v>
      </c>
      <c r="H134" s="12"/>
      <c r="I134" s="12"/>
      <c r="J134" s="12">
        <f t="shared" si="7"/>
        <v>57.64</v>
      </c>
      <c r="K134" s="47">
        <f>SUM(F134:F143)</f>
        <v>20</v>
      </c>
      <c r="L134" s="47">
        <f>_xlfn.RANK.EQ(K134,K4:K163,1)</f>
        <v>11</v>
      </c>
      <c r="M134" s="47">
        <f>SUM(J134:J143)</f>
        <v>710.3599999999999</v>
      </c>
      <c r="N134" s="47">
        <f>_xlfn.RANK.EQ(M134,M4:M163,1)</f>
        <v>12</v>
      </c>
      <c r="O134" s="50">
        <f>Q7/M134*100</f>
        <v>53.067458753308195</v>
      </c>
    </row>
    <row r="135" spans="1:15" x14ac:dyDescent="0.25">
      <c r="A135" s="61"/>
      <c r="B135" s="48"/>
      <c r="C135" s="2">
        <v>2</v>
      </c>
      <c r="D135">
        <v>57.15</v>
      </c>
      <c r="F135">
        <v>1</v>
      </c>
      <c r="G135">
        <f t="shared" si="6"/>
        <v>5</v>
      </c>
      <c r="J135">
        <f t="shared" si="7"/>
        <v>62.15</v>
      </c>
      <c r="K135" s="48"/>
      <c r="L135" s="48"/>
      <c r="M135" s="48"/>
      <c r="N135" s="48"/>
      <c r="O135" s="51"/>
    </row>
    <row r="136" spans="1:15" x14ac:dyDescent="0.25">
      <c r="A136" s="61"/>
      <c r="B136" s="48"/>
      <c r="C136" s="2">
        <v>3</v>
      </c>
      <c r="D136">
        <v>56.93</v>
      </c>
      <c r="E136">
        <v>0.5</v>
      </c>
      <c r="F136">
        <v>1</v>
      </c>
      <c r="G136">
        <f t="shared" si="6"/>
        <v>5</v>
      </c>
      <c r="J136">
        <f t="shared" si="7"/>
        <v>56.93</v>
      </c>
      <c r="K136" s="48"/>
      <c r="L136" s="48"/>
      <c r="M136" s="48"/>
      <c r="N136" s="48"/>
      <c r="O136" s="51"/>
    </row>
    <row r="137" spans="1:15" x14ac:dyDescent="0.25">
      <c r="A137" s="61"/>
      <c r="B137" s="48"/>
      <c r="C137" s="2">
        <v>4</v>
      </c>
      <c r="D137">
        <v>80.290000000000006</v>
      </c>
      <c r="F137">
        <v>3</v>
      </c>
      <c r="G137">
        <f t="shared" si="6"/>
        <v>15</v>
      </c>
      <c r="H137">
        <v>1</v>
      </c>
      <c r="J137">
        <f t="shared" si="7"/>
        <v>105.29</v>
      </c>
      <c r="K137" s="48"/>
      <c r="L137" s="48"/>
      <c r="M137" s="48"/>
      <c r="N137" s="48"/>
      <c r="O137" s="51"/>
    </row>
    <row r="138" spans="1:15" x14ac:dyDescent="0.25">
      <c r="A138" s="61"/>
      <c r="B138" s="48"/>
      <c r="C138" s="2">
        <v>5</v>
      </c>
      <c r="D138">
        <v>70.53</v>
      </c>
      <c r="F138">
        <v>6</v>
      </c>
      <c r="G138">
        <f t="shared" si="6"/>
        <v>30</v>
      </c>
      <c r="J138">
        <f t="shared" si="7"/>
        <v>100.53</v>
      </c>
      <c r="K138" s="48"/>
      <c r="L138" s="48"/>
      <c r="M138" s="48"/>
      <c r="N138" s="48"/>
      <c r="O138" s="51"/>
    </row>
    <row r="139" spans="1:15" x14ac:dyDescent="0.25">
      <c r="A139" s="61"/>
      <c r="B139" s="48"/>
      <c r="C139" s="2">
        <v>6</v>
      </c>
      <c r="D139">
        <v>46.49</v>
      </c>
      <c r="F139">
        <v>3</v>
      </c>
      <c r="G139">
        <f t="shared" si="6"/>
        <v>15</v>
      </c>
      <c r="J139">
        <f t="shared" si="7"/>
        <v>61.49</v>
      </c>
      <c r="K139" s="48"/>
      <c r="L139" s="48"/>
      <c r="M139" s="48"/>
      <c r="N139" s="48"/>
      <c r="O139" s="51"/>
    </row>
    <row r="140" spans="1:15" x14ac:dyDescent="0.25">
      <c r="A140" s="61"/>
      <c r="B140" s="48"/>
      <c r="C140" s="2">
        <v>7</v>
      </c>
      <c r="D140">
        <v>65.03</v>
      </c>
      <c r="F140">
        <v>1</v>
      </c>
      <c r="G140">
        <f t="shared" si="6"/>
        <v>5</v>
      </c>
      <c r="J140">
        <f t="shared" si="7"/>
        <v>70.03</v>
      </c>
      <c r="K140" s="48"/>
      <c r="L140" s="48"/>
      <c r="M140" s="48"/>
      <c r="N140" s="48"/>
      <c r="O140" s="51"/>
    </row>
    <row r="141" spans="1:15" x14ac:dyDescent="0.25">
      <c r="A141" s="61"/>
      <c r="B141" s="48"/>
      <c r="C141" s="2">
        <v>8</v>
      </c>
      <c r="D141">
        <v>62.27</v>
      </c>
      <c r="F141">
        <v>1</v>
      </c>
      <c r="G141">
        <f t="shared" si="6"/>
        <v>5</v>
      </c>
      <c r="J141">
        <f t="shared" si="7"/>
        <v>67.27000000000001</v>
      </c>
      <c r="K141" s="48"/>
      <c r="L141" s="48"/>
      <c r="M141" s="48"/>
      <c r="N141" s="48"/>
      <c r="O141" s="51"/>
    </row>
    <row r="142" spans="1:15" x14ac:dyDescent="0.25">
      <c r="A142" s="61"/>
      <c r="B142" s="48"/>
      <c r="C142" s="2">
        <v>9</v>
      </c>
      <c r="D142">
        <v>49.04</v>
      </c>
      <c r="F142">
        <v>1</v>
      </c>
      <c r="G142">
        <f t="shared" si="6"/>
        <v>5</v>
      </c>
      <c r="J142">
        <f t="shared" si="7"/>
        <v>54.04</v>
      </c>
      <c r="K142" s="48"/>
      <c r="L142" s="48"/>
      <c r="M142" s="48"/>
      <c r="N142" s="48"/>
      <c r="O142" s="51"/>
    </row>
    <row r="143" spans="1:15" x14ac:dyDescent="0.25">
      <c r="A143" s="62"/>
      <c r="B143" s="49"/>
      <c r="C143" s="13">
        <v>10</v>
      </c>
      <c r="D143" s="14">
        <v>59.99</v>
      </c>
      <c r="E143" s="14"/>
      <c r="F143" s="14">
        <v>3</v>
      </c>
      <c r="G143" s="14">
        <f t="shared" si="6"/>
        <v>15</v>
      </c>
      <c r="H143" s="14"/>
      <c r="I143" s="14"/>
      <c r="J143" s="14">
        <f t="shared" si="7"/>
        <v>74.990000000000009</v>
      </c>
      <c r="K143" s="49"/>
      <c r="L143" s="49"/>
      <c r="M143" s="49"/>
      <c r="N143" s="49"/>
      <c r="O143" s="52"/>
    </row>
    <row r="144" spans="1:15" x14ac:dyDescent="0.25">
      <c r="A144" s="60" t="s">
        <v>31</v>
      </c>
      <c r="B144" s="47" t="s">
        <v>62</v>
      </c>
      <c r="C144" s="11">
        <v>1</v>
      </c>
      <c r="D144" s="12">
        <v>46.84</v>
      </c>
      <c r="E144" s="12"/>
      <c r="F144" s="12">
        <v>0</v>
      </c>
      <c r="G144" s="12">
        <f t="shared" si="6"/>
        <v>0</v>
      </c>
      <c r="H144" s="12"/>
      <c r="I144" s="12"/>
      <c r="J144" s="12">
        <f t="shared" si="7"/>
        <v>46.84</v>
      </c>
      <c r="K144" s="47">
        <f>SUM(F144:F153)</f>
        <v>7</v>
      </c>
      <c r="L144" s="47">
        <f>_xlfn.RANK.EQ(K144,K4:K163,1)</f>
        <v>4</v>
      </c>
      <c r="M144" s="47">
        <f>SUM(J144:J153)</f>
        <v>397.54999999999995</v>
      </c>
      <c r="N144" s="47">
        <f>_xlfn.RANK.EQ(M144,M4:M163,1)</f>
        <v>2</v>
      </c>
      <c r="O144" s="50">
        <f>Q7/M144*100</f>
        <v>94.823292667589001</v>
      </c>
    </row>
    <row r="145" spans="1:15" x14ac:dyDescent="0.25">
      <c r="A145" s="61"/>
      <c r="B145" s="48"/>
      <c r="C145" s="2">
        <v>2</v>
      </c>
      <c r="D145">
        <v>40.1</v>
      </c>
      <c r="E145">
        <v>0.5</v>
      </c>
      <c r="F145">
        <v>0</v>
      </c>
      <c r="G145">
        <f t="shared" si="6"/>
        <v>0</v>
      </c>
      <c r="J145">
        <f t="shared" si="7"/>
        <v>35.1</v>
      </c>
      <c r="K145" s="48"/>
      <c r="L145" s="48"/>
      <c r="M145" s="48"/>
      <c r="N145" s="48"/>
      <c r="O145" s="51"/>
    </row>
    <row r="146" spans="1:15" x14ac:dyDescent="0.25">
      <c r="A146" s="61"/>
      <c r="B146" s="48"/>
      <c r="C146" s="2">
        <v>3</v>
      </c>
      <c r="D146">
        <v>34.479999999999997</v>
      </c>
      <c r="F146">
        <v>0</v>
      </c>
      <c r="G146">
        <f t="shared" si="6"/>
        <v>0</v>
      </c>
      <c r="J146">
        <f t="shared" si="7"/>
        <v>34.479999999999997</v>
      </c>
      <c r="K146" s="48"/>
      <c r="L146" s="48"/>
      <c r="M146" s="48"/>
      <c r="N146" s="48"/>
      <c r="O146" s="51"/>
    </row>
    <row r="147" spans="1:15" x14ac:dyDescent="0.25">
      <c r="A147" s="61"/>
      <c r="B147" s="48"/>
      <c r="C147" s="2">
        <v>4</v>
      </c>
      <c r="D147">
        <v>32.61</v>
      </c>
      <c r="F147">
        <v>1</v>
      </c>
      <c r="G147">
        <f t="shared" si="6"/>
        <v>5</v>
      </c>
      <c r="J147">
        <f t="shared" si="7"/>
        <v>37.61</v>
      </c>
      <c r="K147" s="48"/>
      <c r="L147" s="48"/>
      <c r="M147" s="48"/>
      <c r="N147" s="48"/>
      <c r="O147" s="51"/>
    </row>
    <row r="148" spans="1:15" x14ac:dyDescent="0.25">
      <c r="A148" s="61"/>
      <c r="B148" s="48"/>
      <c r="C148" s="2">
        <v>5</v>
      </c>
      <c r="D148">
        <v>32.28</v>
      </c>
      <c r="F148">
        <v>1</v>
      </c>
      <c r="G148">
        <f t="shared" si="6"/>
        <v>5</v>
      </c>
      <c r="J148">
        <f t="shared" si="7"/>
        <v>37.28</v>
      </c>
      <c r="K148" s="48"/>
      <c r="L148" s="48"/>
      <c r="M148" s="48"/>
      <c r="N148" s="48"/>
      <c r="O148" s="51"/>
    </row>
    <row r="149" spans="1:15" x14ac:dyDescent="0.25">
      <c r="A149" s="61"/>
      <c r="B149" s="48"/>
      <c r="C149" s="2">
        <v>6</v>
      </c>
      <c r="D149">
        <v>34.61</v>
      </c>
      <c r="E149">
        <v>0.5</v>
      </c>
      <c r="F149">
        <v>0</v>
      </c>
      <c r="G149">
        <f t="shared" si="6"/>
        <v>0</v>
      </c>
      <c r="J149">
        <f t="shared" si="7"/>
        <v>29.61</v>
      </c>
      <c r="K149" s="48"/>
      <c r="L149" s="48"/>
      <c r="M149" s="48"/>
      <c r="N149" s="48"/>
      <c r="O149" s="51"/>
    </row>
    <row r="150" spans="1:15" x14ac:dyDescent="0.25">
      <c r="A150" s="61"/>
      <c r="B150" s="48"/>
      <c r="C150" s="2">
        <v>7</v>
      </c>
      <c r="D150">
        <v>44.96</v>
      </c>
      <c r="F150">
        <v>4</v>
      </c>
      <c r="G150">
        <f t="shared" si="6"/>
        <v>20</v>
      </c>
      <c r="J150">
        <f t="shared" si="7"/>
        <v>64.960000000000008</v>
      </c>
      <c r="K150" s="48"/>
      <c r="L150" s="48"/>
      <c r="M150" s="48"/>
      <c r="N150" s="48"/>
      <c r="O150" s="51"/>
    </row>
    <row r="151" spans="1:15" x14ac:dyDescent="0.25">
      <c r="A151" s="61"/>
      <c r="B151" s="48"/>
      <c r="C151" s="2">
        <v>8</v>
      </c>
      <c r="D151">
        <v>31.31</v>
      </c>
      <c r="F151">
        <v>0</v>
      </c>
      <c r="G151">
        <f t="shared" si="6"/>
        <v>0</v>
      </c>
      <c r="J151">
        <f t="shared" si="7"/>
        <v>31.31</v>
      </c>
      <c r="K151" s="48"/>
      <c r="L151" s="48"/>
      <c r="M151" s="48"/>
      <c r="N151" s="48"/>
      <c r="O151" s="51"/>
    </row>
    <row r="152" spans="1:15" x14ac:dyDescent="0.25">
      <c r="A152" s="61"/>
      <c r="B152" s="48"/>
      <c r="C152" s="2">
        <v>9</v>
      </c>
      <c r="D152">
        <v>41.64</v>
      </c>
      <c r="F152">
        <v>0</v>
      </c>
      <c r="G152">
        <f t="shared" si="6"/>
        <v>0</v>
      </c>
      <c r="J152">
        <f t="shared" si="7"/>
        <v>41.64</v>
      </c>
      <c r="K152" s="48"/>
      <c r="L152" s="48"/>
      <c r="M152" s="48"/>
      <c r="N152" s="48"/>
      <c r="O152" s="51"/>
    </row>
    <row r="153" spans="1:15" x14ac:dyDescent="0.25">
      <c r="A153" s="62"/>
      <c r="B153" s="49"/>
      <c r="C153" s="13">
        <v>10</v>
      </c>
      <c r="D153" s="14">
        <v>33.72</v>
      </c>
      <c r="E153" s="14"/>
      <c r="F153" s="14">
        <v>1</v>
      </c>
      <c r="G153" s="14">
        <f t="shared" si="6"/>
        <v>5</v>
      </c>
      <c r="H153" s="14"/>
      <c r="I153" s="14"/>
      <c r="J153" s="14">
        <f t="shared" si="7"/>
        <v>38.72</v>
      </c>
      <c r="K153" s="49"/>
      <c r="L153" s="49"/>
      <c r="M153" s="49"/>
      <c r="N153" s="49"/>
      <c r="O153" s="52"/>
    </row>
    <row r="154" spans="1:15" x14ac:dyDescent="0.25">
      <c r="A154" s="60" t="s">
        <v>17</v>
      </c>
      <c r="B154" s="47" t="s">
        <v>63</v>
      </c>
      <c r="C154" s="11">
        <v>1</v>
      </c>
      <c r="D154" s="12">
        <v>39.31</v>
      </c>
      <c r="E154" s="12"/>
      <c r="F154" s="12">
        <v>0</v>
      </c>
      <c r="G154" s="12">
        <f t="shared" si="6"/>
        <v>0</v>
      </c>
      <c r="H154" s="12"/>
      <c r="I154" s="12"/>
      <c r="J154" s="12">
        <f t="shared" si="7"/>
        <v>39.31</v>
      </c>
      <c r="K154" s="47">
        <f>SUM(F154:F163)</f>
        <v>8</v>
      </c>
      <c r="L154" s="47">
        <f>_xlfn.RANK.EQ(K154,K4:K163,1)</f>
        <v>7</v>
      </c>
      <c r="M154" s="47">
        <f>SUM(J154:J163)</f>
        <v>402.25000000000006</v>
      </c>
      <c r="N154" s="47">
        <f>_xlfn.RANK.EQ(M154,M4:M163,1)</f>
        <v>3</v>
      </c>
      <c r="O154" s="50">
        <f>Q7/M154*100</f>
        <v>93.715351149782464</v>
      </c>
    </row>
    <row r="155" spans="1:15" x14ac:dyDescent="0.25">
      <c r="A155" s="61"/>
      <c r="B155" s="48"/>
      <c r="C155" s="2">
        <v>2</v>
      </c>
      <c r="D155">
        <v>32.520000000000003</v>
      </c>
      <c r="F155">
        <v>1</v>
      </c>
      <c r="G155">
        <f t="shared" si="6"/>
        <v>5</v>
      </c>
      <c r="J155">
        <f t="shared" si="7"/>
        <v>37.520000000000003</v>
      </c>
      <c r="K155" s="48"/>
      <c r="L155" s="48"/>
      <c r="M155" s="48"/>
      <c r="N155" s="48"/>
      <c r="O155" s="51"/>
    </row>
    <row r="156" spans="1:15" x14ac:dyDescent="0.25">
      <c r="A156" s="61"/>
      <c r="B156" s="48"/>
      <c r="C156" s="2">
        <v>3</v>
      </c>
      <c r="D156">
        <v>40.5</v>
      </c>
      <c r="E156">
        <v>0.5</v>
      </c>
      <c r="F156">
        <v>0</v>
      </c>
      <c r="G156">
        <f t="shared" si="6"/>
        <v>0</v>
      </c>
      <c r="J156">
        <f t="shared" si="7"/>
        <v>35.5</v>
      </c>
      <c r="K156" s="48"/>
      <c r="L156" s="48"/>
      <c r="M156" s="48"/>
      <c r="N156" s="48"/>
      <c r="O156" s="51"/>
    </row>
    <row r="157" spans="1:15" x14ac:dyDescent="0.25">
      <c r="A157" s="61"/>
      <c r="B157" s="48"/>
      <c r="C157" s="2">
        <v>4</v>
      </c>
      <c r="D157">
        <v>45.89</v>
      </c>
      <c r="F157">
        <v>1</v>
      </c>
      <c r="G157">
        <f t="shared" si="6"/>
        <v>5</v>
      </c>
      <c r="J157">
        <f t="shared" si="7"/>
        <v>50.89</v>
      </c>
      <c r="K157" s="48"/>
      <c r="L157" s="48"/>
      <c r="M157" s="48"/>
      <c r="N157" s="48"/>
      <c r="O157" s="51"/>
    </row>
    <row r="158" spans="1:15" x14ac:dyDescent="0.25">
      <c r="A158" s="61"/>
      <c r="B158" s="48"/>
      <c r="C158" s="2">
        <v>5</v>
      </c>
      <c r="D158">
        <v>38.25</v>
      </c>
      <c r="E158">
        <v>0.5</v>
      </c>
      <c r="F158">
        <v>2</v>
      </c>
      <c r="G158">
        <f t="shared" si="6"/>
        <v>10</v>
      </c>
      <c r="J158">
        <f t="shared" si="7"/>
        <v>43.25</v>
      </c>
      <c r="K158" s="48"/>
      <c r="L158" s="48"/>
      <c r="M158" s="48"/>
      <c r="N158" s="48"/>
      <c r="O158" s="51"/>
    </row>
    <row r="159" spans="1:15" x14ac:dyDescent="0.25">
      <c r="A159" s="61"/>
      <c r="B159" s="48"/>
      <c r="C159" s="2">
        <v>6</v>
      </c>
      <c r="D159">
        <v>37.33</v>
      </c>
      <c r="G159">
        <f t="shared" si="6"/>
        <v>0</v>
      </c>
      <c r="J159">
        <f t="shared" si="7"/>
        <v>37.33</v>
      </c>
      <c r="K159" s="48"/>
      <c r="L159" s="48"/>
      <c r="M159" s="48"/>
      <c r="N159" s="48"/>
      <c r="O159" s="51"/>
    </row>
    <row r="160" spans="1:15" x14ac:dyDescent="0.25">
      <c r="A160" s="61"/>
      <c r="B160" s="48"/>
      <c r="C160" s="2">
        <v>7</v>
      </c>
      <c r="D160">
        <v>34.5</v>
      </c>
      <c r="F160">
        <v>2</v>
      </c>
      <c r="G160">
        <f t="shared" si="6"/>
        <v>10</v>
      </c>
      <c r="J160">
        <f t="shared" si="7"/>
        <v>44.5</v>
      </c>
      <c r="K160" s="48"/>
      <c r="L160" s="48"/>
      <c r="M160" s="48"/>
      <c r="N160" s="48"/>
      <c r="O160" s="51"/>
    </row>
    <row r="161" spans="1:15" x14ac:dyDescent="0.25">
      <c r="A161" s="61"/>
      <c r="B161" s="48"/>
      <c r="C161" s="2">
        <v>8</v>
      </c>
      <c r="D161">
        <v>46.91</v>
      </c>
      <c r="E161">
        <v>0.5</v>
      </c>
      <c r="G161">
        <f t="shared" si="6"/>
        <v>0</v>
      </c>
      <c r="J161">
        <f t="shared" si="7"/>
        <v>41.91</v>
      </c>
      <c r="K161" s="48"/>
      <c r="L161" s="48"/>
      <c r="M161" s="48"/>
      <c r="N161" s="48"/>
      <c r="O161" s="51"/>
    </row>
    <row r="162" spans="1:15" x14ac:dyDescent="0.25">
      <c r="A162" s="61"/>
      <c r="B162" s="48"/>
      <c r="C162" s="2">
        <v>9</v>
      </c>
      <c r="D162">
        <v>32.1</v>
      </c>
      <c r="F162">
        <v>1</v>
      </c>
      <c r="G162">
        <f t="shared" si="6"/>
        <v>5</v>
      </c>
      <c r="J162">
        <f t="shared" si="7"/>
        <v>37.1</v>
      </c>
      <c r="K162" s="48"/>
      <c r="L162" s="48"/>
      <c r="M162" s="48"/>
      <c r="N162" s="48"/>
      <c r="O162" s="51"/>
    </row>
    <row r="163" spans="1:15" x14ac:dyDescent="0.25">
      <c r="A163" s="62"/>
      <c r="B163" s="49"/>
      <c r="C163" s="13">
        <v>10</v>
      </c>
      <c r="D163" s="14">
        <v>34.94</v>
      </c>
      <c r="E163" s="14">
        <v>0.5</v>
      </c>
      <c r="F163" s="14">
        <v>1</v>
      </c>
      <c r="G163" s="14">
        <f t="shared" si="6"/>
        <v>5</v>
      </c>
      <c r="H163" s="14"/>
      <c r="I163" s="14"/>
      <c r="J163" s="14">
        <f t="shared" si="7"/>
        <v>34.94</v>
      </c>
      <c r="K163" s="49"/>
      <c r="L163" s="49"/>
      <c r="M163" s="49"/>
      <c r="N163" s="49"/>
      <c r="O163" s="52"/>
    </row>
    <row r="164" spans="1:15" x14ac:dyDescent="0.25">
      <c r="C164"/>
    </row>
    <row r="165" spans="1:15" x14ac:dyDescent="0.25">
      <c r="C165"/>
    </row>
    <row r="166" spans="1:15" x14ac:dyDescent="0.25">
      <c r="C166"/>
    </row>
    <row r="167" spans="1:15" x14ac:dyDescent="0.25">
      <c r="C167"/>
    </row>
    <row r="168" spans="1:15" x14ac:dyDescent="0.25">
      <c r="C168"/>
    </row>
    <row r="169" spans="1:15" x14ac:dyDescent="0.25">
      <c r="C169"/>
    </row>
    <row r="170" spans="1:15" x14ac:dyDescent="0.25">
      <c r="C170"/>
    </row>
    <row r="171" spans="1:15" x14ac:dyDescent="0.25">
      <c r="C171"/>
    </row>
    <row r="172" spans="1:15" x14ac:dyDescent="0.25">
      <c r="C172"/>
    </row>
    <row r="173" spans="1:15" x14ac:dyDescent="0.25">
      <c r="C173"/>
    </row>
  </sheetData>
  <mergeCells count="116">
    <mergeCell ref="O154:O163"/>
    <mergeCell ref="A154:A163"/>
    <mergeCell ref="B154:B163"/>
    <mergeCell ref="K154:K163"/>
    <mergeCell ref="L154:L163"/>
    <mergeCell ref="M154:M163"/>
    <mergeCell ref="N154:N163"/>
    <mergeCell ref="O134:O143"/>
    <mergeCell ref="A144:A153"/>
    <mergeCell ref="B144:B153"/>
    <mergeCell ref="K144:K153"/>
    <mergeCell ref="L144:L153"/>
    <mergeCell ref="M144:M153"/>
    <mergeCell ref="N144:N153"/>
    <mergeCell ref="O144:O153"/>
    <mergeCell ref="A134:A143"/>
    <mergeCell ref="B134:B143"/>
    <mergeCell ref="K134:K143"/>
    <mergeCell ref="L134:L143"/>
    <mergeCell ref="M134:M143"/>
    <mergeCell ref="N134:N143"/>
    <mergeCell ref="A124:A133"/>
    <mergeCell ref="B124:B133"/>
    <mergeCell ref="K124:K133"/>
    <mergeCell ref="L124:L133"/>
    <mergeCell ref="M124:M133"/>
    <mergeCell ref="N124:N133"/>
    <mergeCell ref="O124:O133"/>
    <mergeCell ref="O114:O123"/>
    <mergeCell ref="A114:A123"/>
    <mergeCell ref="B114:B123"/>
    <mergeCell ref="K114:K123"/>
    <mergeCell ref="L114:L123"/>
    <mergeCell ref="M114:M123"/>
    <mergeCell ref="N114:N123"/>
    <mergeCell ref="O94:O103"/>
    <mergeCell ref="A104:A113"/>
    <mergeCell ref="B104:B113"/>
    <mergeCell ref="K104:K113"/>
    <mergeCell ref="L104:L113"/>
    <mergeCell ref="M104:M113"/>
    <mergeCell ref="N104:N113"/>
    <mergeCell ref="O104:O113"/>
    <mergeCell ref="A94:A103"/>
    <mergeCell ref="B94:B103"/>
    <mergeCell ref="K94:K103"/>
    <mergeCell ref="L94:L103"/>
    <mergeCell ref="M94:M103"/>
    <mergeCell ref="N94:N103"/>
    <mergeCell ref="O84:O93"/>
    <mergeCell ref="A84:A93"/>
    <mergeCell ref="B84:B93"/>
    <mergeCell ref="K84:K93"/>
    <mergeCell ref="L84:L93"/>
    <mergeCell ref="M84:M93"/>
    <mergeCell ref="N84:N9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64:N73"/>
    <mergeCell ref="O54:O63"/>
    <mergeCell ref="A54:A63"/>
    <mergeCell ref="B54:B63"/>
    <mergeCell ref="K54:K63"/>
    <mergeCell ref="L54:L63"/>
    <mergeCell ref="M54:M63"/>
    <mergeCell ref="N54:N63"/>
    <mergeCell ref="A44:A53"/>
    <mergeCell ref="B44:B53"/>
    <mergeCell ref="K44:K53"/>
    <mergeCell ref="L44:L53"/>
    <mergeCell ref="M44:M53"/>
    <mergeCell ref="N44:N53"/>
    <mergeCell ref="O44:O53"/>
    <mergeCell ref="O24:O33"/>
    <mergeCell ref="A34:A43"/>
    <mergeCell ref="B34:B43"/>
    <mergeCell ref="K34:K43"/>
    <mergeCell ref="L34:L43"/>
    <mergeCell ref="M34:M43"/>
    <mergeCell ref="N34:N43"/>
    <mergeCell ref="O34:O43"/>
    <mergeCell ref="A24:A33"/>
    <mergeCell ref="B24:B33"/>
    <mergeCell ref="K24:K33"/>
    <mergeCell ref="L24:L33"/>
    <mergeCell ref="M24:M33"/>
    <mergeCell ref="N24:N33"/>
    <mergeCell ref="A14:A23"/>
    <mergeCell ref="B14:B23"/>
    <mergeCell ref="K14:K23"/>
    <mergeCell ref="L14:L23"/>
    <mergeCell ref="M14:M23"/>
    <mergeCell ref="N14:N23"/>
    <mergeCell ref="O14:O23"/>
    <mergeCell ref="A1:XFD1"/>
    <mergeCell ref="A2:XFD2"/>
    <mergeCell ref="Q6:R6"/>
    <mergeCell ref="Q7:R7"/>
    <mergeCell ref="A4:A13"/>
    <mergeCell ref="B4:B13"/>
    <mergeCell ref="K4:K13"/>
    <mergeCell ref="L4:L13"/>
    <mergeCell ref="M4:M13"/>
    <mergeCell ref="N4:N13"/>
    <mergeCell ref="O4:O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topLeftCell="A32" workbookViewId="0">
      <selection activeCell="N44" sqref="N44:N5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ht="15.75" thickBot="1" x14ac:dyDescent="0.3">
      <c r="A2" s="55" t="s">
        <v>64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12</v>
      </c>
      <c r="L3" s="7" t="s">
        <v>13</v>
      </c>
      <c r="M3" s="8" t="s">
        <v>14</v>
      </c>
      <c r="N3" s="9" t="s">
        <v>15</v>
      </c>
      <c r="O3" s="10" t="s">
        <v>16</v>
      </c>
    </row>
    <row r="4" spans="1:18" x14ac:dyDescent="0.25">
      <c r="A4" s="60" t="s">
        <v>31</v>
      </c>
      <c r="B4" s="47" t="s">
        <v>65</v>
      </c>
      <c r="C4" s="11">
        <v>1</v>
      </c>
      <c r="D4" s="12">
        <v>40.56</v>
      </c>
      <c r="E4" s="12"/>
      <c r="F4" s="12">
        <v>1</v>
      </c>
      <c r="G4" s="12">
        <f t="shared" ref="G4:G27" si="0">PRODUCT(F4*5)</f>
        <v>5</v>
      </c>
      <c r="H4" s="12"/>
      <c r="I4" s="12"/>
      <c r="J4" s="12">
        <f t="shared" ref="J4:J27" si="1">SUM(D4,G4,H4*10,I4*10)-(E4*10)</f>
        <v>45.56</v>
      </c>
      <c r="K4" s="47">
        <f>SUM(F4:F13)</f>
        <v>8</v>
      </c>
      <c r="L4" s="47">
        <f>_xlfn.RANK.EQ(K4,K4:K83,1)</f>
        <v>1</v>
      </c>
      <c r="M4" s="47">
        <f>SUM(J4:J13)</f>
        <v>389.73</v>
      </c>
      <c r="N4" s="47">
        <f>_xlfn.RANK.EQ(M4,M4:M83,1)</f>
        <v>3</v>
      </c>
      <c r="O4" s="50">
        <f>Q7/M4*100</f>
        <v>91.406871423806223</v>
      </c>
    </row>
    <row r="5" spans="1:18" ht="15.75" thickBot="1" x14ac:dyDescent="0.3">
      <c r="A5" s="61"/>
      <c r="B5" s="48"/>
      <c r="C5" s="2">
        <v>2</v>
      </c>
      <c r="D5">
        <v>34.14</v>
      </c>
      <c r="F5">
        <v>0</v>
      </c>
      <c r="G5">
        <f t="shared" si="0"/>
        <v>0</v>
      </c>
      <c r="J5">
        <f t="shared" si="1"/>
        <v>34.14</v>
      </c>
      <c r="K5" s="48"/>
      <c r="L5" s="48"/>
      <c r="M5" s="48"/>
      <c r="N5" s="48"/>
      <c r="O5" s="51"/>
    </row>
    <row r="6" spans="1:18" x14ac:dyDescent="0.25">
      <c r="A6" s="61"/>
      <c r="B6" s="48"/>
      <c r="C6" s="2">
        <v>3</v>
      </c>
      <c r="D6">
        <v>43.23</v>
      </c>
      <c r="F6">
        <v>1</v>
      </c>
      <c r="G6">
        <f t="shared" si="0"/>
        <v>5</v>
      </c>
      <c r="J6">
        <f t="shared" si="1"/>
        <v>48.23</v>
      </c>
      <c r="K6" s="48"/>
      <c r="L6" s="48"/>
      <c r="M6" s="48"/>
      <c r="N6" s="48"/>
      <c r="O6" s="51"/>
      <c r="Q6" s="56" t="s">
        <v>19</v>
      </c>
      <c r="R6" s="57"/>
    </row>
    <row r="7" spans="1:18" ht="15.75" thickBot="1" x14ac:dyDescent="0.3">
      <c r="A7" s="61"/>
      <c r="B7" s="48"/>
      <c r="C7" s="2">
        <v>4</v>
      </c>
      <c r="D7">
        <v>35.64</v>
      </c>
      <c r="F7">
        <v>1</v>
      </c>
      <c r="G7">
        <f t="shared" si="0"/>
        <v>5</v>
      </c>
      <c r="J7">
        <f t="shared" si="1"/>
        <v>40.64</v>
      </c>
      <c r="K7" s="48"/>
      <c r="L7" s="48"/>
      <c r="M7" s="48"/>
      <c r="N7" s="48"/>
      <c r="O7" s="51"/>
      <c r="Q7" s="58">
        <v>356.24</v>
      </c>
      <c r="R7" s="59"/>
    </row>
    <row r="8" spans="1:18" x14ac:dyDescent="0.25">
      <c r="A8" s="61"/>
      <c r="B8" s="48"/>
      <c r="C8" s="2">
        <v>5</v>
      </c>
      <c r="D8">
        <v>36.46</v>
      </c>
      <c r="E8">
        <v>0.5</v>
      </c>
      <c r="F8">
        <v>0</v>
      </c>
      <c r="G8">
        <f t="shared" si="0"/>
        <v>0</v>
      </c>
      <c r="J8">
        <f t="shared" si="1"/>
        <v>31.46</v>
      </c>
      <c r="K8" s="48"/>
      <c r="L8" s="48"/>
      <c r="M8" s="48"/>
      <c r="N8" s="48"/>
      <c r="O8" s="51"/>
    </row>
    <row r="9" spans="1:18" x14ac:dyDescent="0.25">
      <c r="A9" s="61"/>
      <c r="B9" s="48"/>
      <c r="C9" s="2">
        <v>6</v>
      </c>
      <c r="D9">
        <v>35.19</v>
      </c>
      <c r="F9">
        <v>1</v>
      </c>
      <c r="G9">
        <f t="shared" si="0"/>
        <v>5</v>
      </c>
      <c r="J9">
        <f t="shared" si="1"/>
        <v>40.19</v>
      </c>
      <c r="K9" s="48"/>
      <c r="L9" s="48"/>
      <c r="M9" s="48"/>
      <c r="N9" s="48"/>
      <c r="O9" s="51"/>
      <c r="Q9" s="19"/>
      <c r="R9" s="19"/>
    </row>
    <row r="10" spans="1:18" x14ac:dyDescent="0.25">
      <c r="A10" s="61"/>
      <c r="B10" s="48"/>
      <c r="C10" s="2">
        <v>7</v>
      </c>
      <c r="D10">
        <v>34.58</v>
      </c>
      <c r="F10">
        <v>0</v>
      </c>
      <c r="G10">
        <f t="shared" si="0"/>
        <v>0</v>
      </c>
      <c r="J10">
        <f t="shared" si="1"/>
        <v>34.58</v>
      </c>
      <c r="K10" s="48"/>
      <c r="L10" s="48"/>
      <c r="M10" s="48"/>
      <c r="N10" s="48"/>
      <c r="O10" s="51"/>
      <c r="Q10" s="19"/>
      <c r="R10" s="19"/>
    </row>
    <row r="11" spans="1:18" x14ac:dyDescent="0.25">
      <c r="A11" s="61"/>
      <c r="B11" s="48"/>
      <c r="C11" s="2">
        <v>8</v>
      </c>
      <c r="D11">
        <v>35.11</v>
      </c>
      <c r="E11">
        <v>0.5</v>
      </c>
      <c r="F11">
        <v>2</v>
      </c>
      <c r="G11">
        <f t="shared" si="0"/>
        <v>10</v>
      </c>
      <c r="J11">
        <f t="shared" si="1"/>
        <v>40.11</v>
      </c>
      <c r="K11" s="48"/>
      <c r="L11" s="48"/>
      <c r="M11" s="48"/>
      <c r="N11" s="48"/>
      <c r="O11" s="51"/>
      <c r="Q11" s="19"/>
      <c r="R11" s="19"/>
    </row>
    <row r="12" spans="1:18" x14ac:dyDescent="0.25">
      <c r="A12" s="61"/>
      <c r="B12" s="48"/>
      <c r="C12" s="2">
        <v>9</v>
      </c>
      <c r="D12">
        <v>36.31</v>
      </c>
      <c r="F12">
        <v>1</v>
      </c>
      <c r="G12">
        <f t="shared" si="0"/>
        <v>5</v>
      </c>
      <c r="J12">
        <f t="shared" si="1"/>
        <v>41.31</v>
      </c>
      <c r="K12" s="48"/>
      <c r="L12" s="48"/>
      <c r="M12" s="48"/>
      <c r="N12" s="48"/>
      <c r="O12" s="51"/>
      <c r="Q12" s="19"/>
      <c r="R12" s="19"/>
    </row>
    <row r="13" spans="1:18" x14ac:dyDescent="0.25">
      <c r="A13" s="62"/>
      <c r="B13" s="49"/>
      <c r="C13" s="13">
        <v>10</v>
      </c>
      <c r="D13" s="14">
        <v>33.51</v>
      </c>
      <c r="E13" s="14">
        <v>0.5</v>
      </c>
      <c r="F13" s="14">
        <v>1</v>
      </c>
      <c r="G13" s="14">
        <f t="shared" si="0"/>
        <v>5</v>
      </c>
      <c r="H13" s="14"/>
      <c r="I13" s="14"/>
      <c r="J13" s="14">
        <f t="shared" si="1"/>
        <v>33.51</v>
      </c>
      <c r="K13" s="49"/>
      <c r="L13" s="49"/>
      <c r="M13" s="49"/>
      <c r="N13" s="49"/>
      <c r="O13" s="52"/>
      <c r="Q13" s="19"/>
      <c r="R13" s="19"/>
    </row>
    <row r="14" spans="1:18" x14ac:dyDescent="0.25">
      <c r="A14" s="60" t="s">
        <v>31</v>
      </c>
      <c r="B14" s="47" t="s">
        <v>66</v>
      </c>
      <c r="C14" s="11">
        <v>1</v>
      </c>
      <c r="D14" s="12">
        <v>32.96</v>
      </c>
      <c r="E14" s="12"/>
      <c r="F14" s="12">
        <v>0</v>
      </c>
      <c r="G14" s="12">
        <f t="shared" si="0"/>
        <v>0</v>
      </c>
      <c r="H14" s="12"/>
      <c r="I14" s="12"/>
      <c r="J14" s="12">
        <f t="shared" si="1"/>
        <v>32.96</v>
      </c>
      <c r="K14" s="47">
        <f>SUM(F14:F23)</f>
        <v>12</v>
      </c>
      <c r="L14" s="47">
        <f>_xlfn.RANK.EQ(K14,K4:K83,1)</f>
        <v>2</v>
      </c>
      <c r="M14" s="47">
        <f>SUM(J14:J23)</f>
        <v>356.9</v>
      </c>
      <c r="N14" s="47">
        <f>_xlfn.RANK.EQ(M14,M4:M83,1)</f>
        <v>2</v>
      </c>
      <c r="O14" s="50">
        <f>Q7/M14*100</f>
        <v>99.815074250490341</v>
      </c>
      <c r="Q14" s="19"/>
      <c r="R14" s="19"/>
    </row>
    <row r="15" spans="1:18" ht="15" customHeight="1" x14ac:dyDescent="0.25">
      <c r="A15" s="61"/>
      <c r="B15" s="48"/>
      <c r="C15" s="2">
        <v>2</v>
      </c>
      <c r="D15">
        <v>29.01</v>
      </c>
      <c r="F15">
        <v>0</v>
      </c>
      <c r="G15">
        <f t="shared" si="0"/>
        <v>0</v>
      </c>
      <c r="J15">
        <f t="shared" si="1"/>
        <v>29.01</v>
      </c>
      <c r="K15" s="48"/>
      <c r="L15" s="48"/>
      <c r="M15" s="48"/>
      <c r="N15" s="48"/>
      <c r="O15" s="51"/>
    </row>
    <row r="16" spans="1:18" x14ac:dyDescent="0.25">
      <c r="A16" s="61"/>
      <c r="B16" s="48"/>
      <c r="C16" s="2">
        <v>3</v>
      </c>
      <c r="D16">
        <v>31.56</v>
      </c>
      <c r="F16">
        <v>1</v>
      </c>
      <c r="G16">
        <f t="shared" si="0"/>
        <v>5</v>
      </c>
      <c r="J16">
        <f t="shared" si="1"/>
        <v>36.56</v>
      </c>
      <c r="K16" s="48"/>
      <c r="L16" s="48"/>
      <c r="M16" s="48"/>
      <c r="N16" s="48"/>
      <c r="O16" s="51"/>
    </row>
    <row r="17" spans="1:15" x14ac:dyDescent="0.25">
      <c r="A17" s="61"/>
      <c r="B17" s="48"/>
      <c r="C17" s="2">
        <v>4</v>
      </c>
      <c r="D17">
        <v>29.95</v>
      </c>
      <c r="F17">
        <v>1</v>
      </c>
      <c r="G17">
        <f t="shared" si="0"/>
        <v>5</v>
      </c>
      <c r="J17">
        <f t="shared" si="1"/>
        <v>34.950000000000003</v>
      </c>
      <c r="K17" s="48"/>
      <c r="L17" s="48"/>
      <c r="M17" s="48"/>
      <c r="N17" s="48"/>
      <c r="O17" s="51"/>
    </row>
    <row r="18" spans="1:15" x14ac:dyDescent="0.25">
      <c r="A18" s="61"/>
      <c r="B18" s="48"/>
      <c r="C18" s="2">
        <v>5</v>
      </c>
      <c r="D18">
        <v>30.7</v>
      </c>
      <c r="E18">
        <v>0.5</v>
      </c>
      <c r="F18">
        <v>1</v>
      </c>
      <c r="G18">
        <f t="shared" si="0"/>
        <v>5</v>
      </c>
      <c r="J18">
        <f t="shared" si="1"/>
        <v>30.700000000000003</v>
      </c>
      <c r="K18" s="48"/>
      <c r="L18" s="48"/>
      <c r="M18" s="48"/>
      <c r="N18" s="48"/>
      <c r="O18" s="51"/>
    </row>
    <row r="19" spans="1:15" x14ac:dyDescent="0.25">
      <c r="A19" s="61"/>
      <c r="B19" s="48"/>
      <c r="C19" s="2">
        <v>6</v>
      </c>
      <c r="D19">
        <v>33.869999999999997</v>
      </c>
      <c r="F19">
        <v>3</v>
      </c>
      <c r="G19">
        <f t="shared" si="0"/>
        <v>15</v>
      </c>
      <c r="J19">
        <f t="shared" si="1"/>
        <v>48.87</v>
      </c>
      <c r="K19" s="48"/>
      <c r="L19" s="48"/>
      <c r="M19" s="48"/>
      <c r="N19" s="48"/>
      <c r="O19" s="51"/>
    </row>
    <row r="20" spans="1:15" x14ac:dyDescent="0.25">
      <c r="A20" s="61"/>
      <c r="B20" s="48"/>
      <c r="C20" s="2">
        <v>7</v>
      </c>
      <c r="D20">
        <v>32.97</v>
      </c>
      <c r="F20">
        <v>1</v>
      </c>
      <c r="G20">
        <f t="shared" si="0"/>
        <v>5</v>
      </c>
      <c r="J20">
        <f t="shared" si="1"/>
        <v>37.97</v>
      </c>
      <c r="K20" s="48"/>
      <c r="L20" s="48"/>
      <c r="M20" s="48"/>
      <c r="N20" s="48"/>
      <c r="O20" s="51"/>
    </row>
    <row r="21" spans="1:15" x14ac:dyDescent="0.25">
      <c r="A21" s="61"/>
      <c r="B21" s="48"/>
      <c r="C21" s="2">
        <v>8</v>
      </c>
      <c r="D21">
        <v>36.090000000000003</v>
      </c>
      <c r="E21">
        <v>0.5</v>
      </c>
      <c r="F21">
        <v>3</v>
      </c>
      <c r="G21">
        <f t="shared" si="0"/>
        <v>15</v>
      </c>
      <c r="J21">
        <f t="shared" si="1"/>
        <v>46.09</v>
      </c>
      <c r="K21" s="48"/>
      <c r="L21" s="48"/>
      <c r="M21" s="48"/>
      <c r="N21" s="48"/>
      <c r="O21" s="51"/>
    </row>
    <row r="22" spans="1:15" x14ac:dyDescent="0.25">
      <c r="A22" s="61"/>
      <c r="B22" s="48"/>
      <c r="C22" s="2">
        <v>9</v>
      </c>
      <c r="D22">
        <v>25.76</v>
      </c>
      <c r="F22">
        <v>1</v>
      </c>
      <c r="G22">
        <f t="shared" si="0"/>
        <v>5</v>
      </c>
      <c r="J22">
        <f t="shared" si="1"/>
        <v>30.76</v>
      </c>
      <c r="K22" s="48"/>
      <c r="L22" s="48"/>
      <c r="M22" s="48"/>
      <c r="N22" s="48"/>
      <c r="O22" s="51"/>
    </row>
    <row r="23" spans="1:15" x14ac:dyDescent="0.25">
      <c r="A23" s="62"/>
      <c r="B23" s="49"/>
      <c r="C23" s="13">
        <v>10</v>
      </c>
      <c r="D23" s="14">
        <v>29.03</v>
      </c>
      <c r="E23" s="14">
        <v>0.5</v>
      </c>
      <c r="F23" s="14">
        <v>1</v>
      </c>
      <c r="G23" s="14">
        <f t="shared" si="0"/>
        <v>5</v>
      </c>
      <c r="H23" s="14"/>
      <c r="I23" s="14"/>
      <c r="J23" s="14">
        <f t="shared" si="1"/>
        <v>29.03</v>
      </c>
      <c r="K23" s="49"/>
      <c r="L23" s="49"/>
      <c r="M23" s="49"/>
      <c r="N23" s="49"/>
      <c r="O23" s="52"/>
    </row>
    <row r="24" spans="1:15" x14ac:dyDescent="0.25">
      <c r="A24" s="60" t="s">
        <v>31</v>
      </c>
      <c r="B24" s="47" t="s">
        <v>67</v>
      </c>
      <c r="C24" s="11">
        <v>1</v>
      </c>
      <c r="D24" s="12">
        <v>57.6</v>
      </c>
      <c r="E24" s="12"/>
      <c r="F24" s="12">
        <v>4</v>
      </c>
      <c r="G24" s="12">
        <f t="shared" si="0"/>
        <v>20</v>
      </c>
      <c r="H24" s="12"/>
      <c r="I24" s="12"/>
      <c r="J24" s="12">
        <f t="shared" si="1"/>
        <v>77.599999999999994</v>
      </c>
      <c r="K24" s="47">
        <f>SUM(F24:F33)</f>
        <v>50</v>
      </c>
      <c r="L24" s="47">
        <f>_xlfn.RANK.EQ(K24,K4:K83,1)</f>
        <v>8</v>
      </c>
      <c r="M24" s="47">
        <f>SUM(J24:J33)</f>
        <v>926.81</v>
      </c>
      <c r="N24" s="47">
        <f>_xlfn.RANK.EQ(M24,M4:M83,1)</f>
        <v>8</v>
      </c>
      <c r="O24" s="50">
        <f>Q7/M24*100</f>
        <v>38.437220142208226</v>
      </c>
    </row>
    <row r="25" spans="1:15" x14ac:dyDescent="0.25">
      <c r="A25" s="61"/>
      <c r="B25" s="48"/>
      <c r="C25" s="2">
        <v>2</v>
      </c>
      <c r="D25">
        <v>62.92</v>
      </c>
      <c r="F25">
        <v>2</v>
      </c>
      <c r="G25">
        <f t="shared" si="0"/>
        <v>10</v>
      </c>
      <c r="J25">
        <f t="shared" si="1"/>
        <v>72.92</v>
      </c>
      <c r="K25" s="48"/>
      <c r="L25" s="48"/>
      <c r="M25" s="48"/>
      <c r="N25" s="48"/>
      <c r="O25" s="51"/>
    </row>
    <row r="26" spans="1:15" x14ac:dyDescent="0.25">
      <c r="A26" s="61"/>
      <c r="B26" s="48"/>
      <c r="C26" s="2">
        <v>3</v>
      </c>
      <c r="D26">
        <v>75.17</v>
      </c>
      <c r="F26">
        <v>1</v>
      </c>
      <c r="G26">
        <f t="shared" si="0"/>
        <v>5</v>
      </c>
      <c r="J26">
        <f t="shared" si="1"/>
        <v>80.17</v>
      </c>
      <c r="K26" s="48"/>
      <c r="L26" s="48"/>
      <c r="M26" s="48"/>
      <c r="N26" s="48"/>
      <c r="O26" s="51"/>
    </row>
    <row r="27" spans="1:15" x14ac:dyDescent="0.25">
      <c r="A27" s="61"/>
      <c r="B27" s="48"/>
      <c r="C27" s="2">
        <v>4</v>
      </c>
      <c r="D27">
        <v>55.93</v>
      </c>
      <c r="F27">
        <v>8</v>
      </c>
      <c r="G27">
        <f t="shared" si="0"/>
        <v>40</v>
      </c>
      <c r="H27">
        <v>1</v>
      </c>
      <c r="J27">
        <f t="shared" si="1"/>
        <v>105.93</v>
      </c>
      <c r="K27" s="48"/>
      <c r="L27" s="48"/>
      <c r="M27" s="48"/>
      <c r="N27" s="48"/>
      <c r="O27" s="51"/>
    </row>
    <row r="28" spans="1:15" x14ac:dyDescent="0.25">
      <c r="A28" s="61"/>
      <c r="B28" s="48"/>
      <c r="C28" s="2">
        <v>5</v>
      </c>
      <c r="D28">
        <v>75.84</v>
      </c>
      <c r="F28">
        <v>9</v>
      </c>
      <c r="G28">
        <f t="shared" ref="G28:G51" si="2">PRODUCT(F28*5)</f>
        <v>45</v>
      </c>
      <c r="J28">
        <f t="shared" ref="J28:J51" si="3">SUM(D28,G28,H28*10,I28*10)-(E28*10)</f>
        <v>120.84</v>
      </c>
      <c r="K28" s="48"/>
      <c r="L28" s="48"/>
      <c r="M28" s="48"/>
      <c r="N28" s="48"/>
      <c r="O28" s="51"/>
    </row>
    <row r="29" spans="1:15" x14ac:dyDescent="0.25">
      <c r="A29" s="61"/>
      <c r="B29" s="48"/>
      <c r="C29" s="2">
        <v>6</v>
      </c>
      <c r="D29">
        <v>75.05</v>
      </c>
      <c r="F29">
        <v>14</v>
      </c>
      <c r="G29">
        <f t="shared" si="2"/>
        <v>70</v>
      </c>
      <c r="J29">
        <f t="shared" si="3"/>
        <v>145.05000000000001</v>
      </c>
      <c r="K29" s="48"/>
      <c r="L29" s="48"/>
      <c r="M29" s="48"/>
      <c r="N29" s="48"/>
      <c r="O29" s="51"/>
    </row>
    <row r="30" spans="1:15" x14ac:dyDescent="0.25">
      <c r="A30" s="61"/>
      <c r="B30" s="48"/>
      <c r="C30" s="2">
        <v>7</v>
      </c>
      <c r="D30">
        <v>55.36</v>
      </c>
      <c r="F30">
        <v>0</v>
      </c>
      <c r="G30">
        <f t="shared" si="2"/>
        <v>0</v>
      </c>
      <c r="J30">
        <f t="shared" si="3"/>
        <v>55.36</v>
      </c>
      <c r="K30" s="48"/>
      <c r="L30" s="48"/>
      <c r="M30" s="48"/>
      <c r="N30" s="48"/>
      <c r="O30" s="51"/>
    </row>
    <row r="31" spans="1:15" x14ac:dyDescent="0.25">
      <c r="A31" s="61"/>
      <c r="B31" s="48"/>
      <c r="C31" s="2">
        <v>8</v>
      </c>
      <c r="D31">
        <v>79.94</v>
      </c>
      <c r="E31">
        <v>0.5</v>
      </c>
      <c r="F31">
        <v>6</v>
      </c>
      <c r="G31">
        <f t="shared" si="2"/>
        <v>30</v>
      </c>
      <c r="J31">
        <f t="shared" si="3"/>
        <v>104.94</v>
      </c>
      <c r="K31" s="48"/>
      <c r="L31" s="48"/>
      <c r="M31" s="48"/>
      <c r="N31" s="48"/>
      <c r="O31" s="51"/>
    </row>
    <row r="32" spans="1:15" x14ac:dyDescent="0.25">
      <c r="A32" s="61"/>
      <c r="B32" s="48"/>
      <c r="C32" s="2">
        <v>9</v>
      </c>
      <c r="D32">
        <v>62.23</v>
      </c>
      <c r="F32">
        <v>5</v>
      </c>
      <c r="G32">
        <f t="shared" si="2"/>
        <v>25</v>
      </c>
      <c r="J32">
        <f t="shared" si="3"/>
        <v>87.22999999999999</v>
      </c>
      <c r="K32" s="48"/>
      <c r="L32" s="48"/>
      <c r="M32" s="48"/>
      <c r="N32" s="48"/>
      <c r="O32" s="51"/>
    </row>
    <row r="33" spans="1:15" x14ac:dyDescent="0.25">
      <c r="A33" s="62"/>
      <c r="B33" s="49"/>
      <c r="C33" s="13">
        <v>10</v>
      </c>
      <c r="D33" s="14">
        <v>76.77</v>
      </c>
      <c r="E33" s="14">
        <v>0.5</v>
      </c>
      <c r="F33" s="14">
        <v>1</v>
      </c>
      <c r="G33" s="14">
        <f t="shared" si="2"/>
        <v>5</v>
      </c>
      <c r="H33" s="14"/>
      <c r="I33" s="14"/>
      <c r="J33" s="14">
        <f t="shared" si="3"/>
        <v>76.77</v>
      </c>
      <c r="K33" s="49"/>
      <c r="L33" s="49"/>
      <c r="M33" s="49"/>
      <c r="N33" s="49"/>
      <c r="O33" s="52"/>
    </row>
    <row r="34" spans="1:15" x14ac:dyDescent="0.25">
      <c r="A34" s="60" t="s">
        <v>17</v>
      </c>
      <c r="B34" s="47" t="s">
        <v>68</v>
      </c>
      <c r="C34" s="11">
        <v>1</v>
      </c>
      <c r="D34" s="12">
        <v>36.729999999999997</v>
      </c>
      <c r="E34" s="12"/>
      <c r="F34" s="12">
        <v>6</v>
      </c>
      <c r="G34" s="12">
        <f t="shared" si="2"/>
        <v>30</v>
      </c>
      <c r="H34" s="12"/>
      <c r="I34" s="12"/>
      <c r="J34" s="12">
        <f t="shared" si="3"/>
        <v>66.72999999999999</v>
      </c>
      <c r="K34" s="47">
        <f>SUM(F34:F43)</f>
        <v>23</v>
      </c>
      <c r="L34" s="47">
        <f>_xlfn.RANK.EQ(K34,K4:K83,1)</f>
        <v>6</v>
      </c>
      <c r="M34" s="47">
        <f>SUM(J34:J43)</f>
        <v>569.88</v>
      </c>
      <c r="N34" s="47">
        <f>_xlfn.RANK.EQ(M34,M4:M83,1)</f>
        <v>6</v>
      </c>
      <c r="O34" s="50">
        <f>Q7/M34*100</f>
        <v>62.511405910016151</v>
      </c>
    </row>
    <row r="35" spans="1:15" x14ac:dyDescent="0.25">
      <c r="A35" s="61"/>
      <c r="B35" s="48"/>
      <c r="C35" s="2">
        <v>2</v>
      </c>
      <c r="D35">
        <v>42.23</v>
      </c>
      <c r="F35">
        <v>2</v>
      </c>
      <c r="G35">
        <f t="shared" si="2"/>
        <v>10</v>
      </c>
      <c r="J35">
        <f t="shared" si="3"/>
        <v>52.23</v>
      </c>
      <c r="K35" s="48"/>
      <c r="L35" s="48"/>
      <c r="M35" s="48"/>
      <c r="N35" s="48"/>
      <c r="O35" s="51"/>
    </row>
    <row r="36" spans="1:15" x14ac:dyDescent="0.25">
      <c r="A36" s="61"/>
      <c r="B36" s="48"/>
      <c r="C36" s="2">
        <v>3</v>
      </c>
      <c r="D36">
        <v>49.13</v>
      </c>
      <c r="E36">
        <v>0.5</v>
      </c>
      <c r="F36">
        <v>6</v>
      </c>
      <c r="G36">
        <f t="shared" si="2"/>
        <v>30</v>
      </c>
      <c r="J36">
        <f t="shared" si="3"/>
        <v>74.13</v>
      </c>
      <c r="K36" s="48"/>
      <c r="L36" s="48"/>
      <c r="M36" s="48"/>
      <c r="N36" s="48"/>
      <c r="O36" s="51"/>
    </row>
    <row r="37" spans="1:15" x14ac:dyDescent="0.25">
      <c r="A37" s="61"/>
      <c r="B37" s="48"/>
      <c r="C37" s="2">
        <v>4</v>
      </c>
      <c r="D37">
        <v>48.62</v>
      </c>
      <c r="F37">
        <v>4</v>
      </c>
      <c r="G37">
        <f t="shared" si="2"/>
        <v>20</v>
      </c>
      <c r="J37">
        <f t="shared" si="3"/>
        <v>68.62</v>
      </c>
      <c r="K37" s="48"/>
      <c r="L37" s="48"/>
      <c r="M37" s="48"/>
      <c r="N37" s="48"/>
      <c r="O37" s="51"/>
    </row>
    <row r="38" spans="1:15" x14ac:dyDescent="0.25">
      <c r="A38" s="61"/>
      <c r="B38" s="48"/>
      <c r="C38" s="2">
        <v>5</v>
      </c>
      <c r="D38">
        <v>39.770000000000003</v>
      </c>
      <c r="E38">
        <v>0.5</v>
      </c>
      <c r="F38">
        <v>5</v>
      </c>
      <c r="G38">
        <f t="shared" si="2"/>
        <v>25</v>
      </c>
      <c r="J38">
        <f t="shared" si="3"/>
        <v>59.77000000000001</v>
      </c>
      <c r="K38" s="48"/>
      <c r="L38" s="48"/>
      <c r="M38" s="48"/>
      <c r="N38" s="48"/>
      <c r="O38" s="51"/>
    </row>
    <row r="39" spans="1:15" x14ac:dyDescent="0.25">
      <c r="A39" s="61"/>
      <c r="B39" s="48"/>
      <c r="C39" s="2">
        <v>6</v>
      </c>
      <c r="D39">
        <v>47.51</v>
      </c>
      <c r="G39">
        <f t="shared" si="2"/>
        <v>0</v>
      </c>
      <c r="J39">
        <f t="shared" si="3"/>
        <v>47.51</v>
      </c>
      <c r="K39" s="48"/>
      <c r="L39" s="48"/>
      <c r="M39" s="48"/>
      <c r="N39" s="48"/>
      <c r="O39" s="51"/>
    </row>
    <row r="40" spans="1:15" x14ac:dyDescent="0.25">
      <c r="A40" s="61"/>
      <c r="B40" s="48"/>
      <c r="C40" s="2">
        <v>7</v>
      </c>
      <c r="D40">
        <v>39.119999999999997</v>
      </c>
      <c r="G40">
        <f t="shared" si="2"/>
        <v>0</v>
      </c>
      <c r="J40">
        <f t="shared" si="3"/>
        <v>39.119999999999997</v>
      </c>
      <c r="K40" s="48"/>
      <c r="L40" s="48"/>
      <c r="M40" s="48"/>
      <c r="N40" s="48"/>
      <c r="O40" s="51"/>
    </row>
    <row r="41" spans="1:15" x14ac:dyDescent="0.25">
      <c r="A41" s="61"/>
      <c r="B41" s="48"/>
      <c r="C41" s="2">
        <v>8</v>
      </c>
      <c r="D41">
        <v>55.67</v>
      </c>
      <c r="G41">
        <f t="shared" si="2"/>
        <v>0</v>
      </c>
      <c r="H41">
        <v>1</v>
      </c>
      <c r="J41">
        <f t="shared" si="3"/>
        <v>65.67</v>
      </c>
      <c r="K41" s="48"/>
      <c r="L41" s="48"/>
      <c r="M41" s="48"/>
      <c r="N41" s="48"/>
      <c r="O41" s="51"/>
    </row>
    <row r="42" spans="1:15" x14ac:dyDescent="0.25">
      <c r="A42" s="61"/>
      <c r="B42" s="48"/>
      <c r="C42" s="2">
        <v>9</v>
      </c>
      <c r="D42">
        <v>43.42</v>
      </c>
      <c r="G42">
        <f t="shared" si="2"/>
        <v>0</v>
      </c>
      <c r="H42">
        <v>1</v>
      </c>
      <c r="J42">
        <f t="shared" si="3"/>
        <v>53.42</v>
      </c>
      <c r="K42" s="48"/>
      <c r="L42" s="48"/>
      <c r="M42" s="48"/>
      <c r="N42" s="48"/>
      <c r="O42" s="51"/>
    </row>
    <row r="43" spans="1:15" x14ac:dyDescent="0.25">
      <c r="A43" s="62"/>
      <c r="B43" s="49"/>
      <c r="C43" s="13">
        <v>10</v>
      </c>
      <c r="D43" s="14">
        <v>47.68</v>
      </c>
      <c r="E43" s="14">
        <v>0.5</v>
      </c>
      <c r="F43" s="14"/>
      <c r="G43" s="14">
        <f t="shared" si="2"/>
        <v>0</v>
      </c>
      <c r="H43" s="14"/>
      <c r="I43" s="14"/>
      <c r="J43" s="14">
        <f t="shared" si="3"/>
        <v>42.68</v>
      </c>
      <c r="K43" s="49"/>
      <c r="L43" s="49"/>
      <c r="M43" s="49"/>
      <c r="N43" s="49"/>
      <c r="O43" s="52"/>
    </row>
    <row r="44" spans="1:15" x14ac:dyDescent="0.25">
      <c r="A44" s="60" t="s">
        <v>17</v>
      </c>
      <c r="B44" s="47" t="s">
        <v>69</v>
      </c>
      <c r="C44" s="11">
        <v>1</v>
      </c>
      <c r="D44" s="12">
        <v>33.119999999999997</v>
      </c>
      <c r="E44" s="12"/>
      <c r="F44" s="12">
        <v>1</v>
      </c>
      <c r="G44" s="12">
        <f t="shared" si="2"/>
        <v>5</v>
      </c>
      <c r="H44" s="12"/>
      <c r="I44" s="12"/>
      <c r="J44" s="12">
        <f t="shared" si="3"/>
        <v>38.119999999999997</v>
      </c>
      <c r="K44" s="47">
        <f>SUM(F44:F53)</f>
        <v>14</v>
      </c>
      <c r="L44" s="47">
        <f>_xlfn.RANK.EQ(K44,K4:K83,1)</f>
        <v>4</v>
      </c>
      <c r="M44" s="47">
        <f>SUM(J44:J53)</f>
        <v>356.24000000000007</v>
      </c>
      <c r="N44" s="47">
        <f>_xlfn.RANK.EQ(M44,M4:M83,1)</f>
        <v>1</v>
      </c>
      <c r="O44" s="50">
        <f>Q7/M44*100</f>
        <v>99.999999999999986</v>
      </c>
    </row>
    <row r="45" spans="1:15" x14ac:dyDescent="0.25">
      <c r="A45" s="61"/>
      <c r="B45" s="48"/>
      <c r="C45" s="2">
        <v>2</v>
      </c>
      <c r="D45">
        <v>27.63</v>
      </c>
      <c r="F45">
        <v>0</v>
      </c>
      <c r="G45">
        <f t="shared" si="2"/>
        <v>0</v>
      </c>
      <c r="J45">
        <f t="shared" si="3"/>
        <v>27.63</v>
      </c>
      <c r="K45" s="48"/>
      <c r="L45" s="48"/>
      <c r="M45" s="48"/>
      <c r="N45" s="48"/>
      <c r="O45" s="51"/>
    </row>
    <row r="46" spans="1:15" x14ac:dyDescent="0.25">
      <c r="A46" s="61"/>
      <c r="B46" s="48"/>
      <c r="C46" s="2">
        <v>3</v>
      </c>
      <c r="D46">
        <v>31.83</v>
      </c>
      <c r="E46">
        <v>0.5</v>
      </c>
      <c r="F46">
        <v>1</v>
      </c>
      <c r="G46">
        <f t="shared" si="2"/>
        <v>5</v>
      </c>
      <c r="J46">
        <f t="shared" si="3"/>
        <v>31.83</v>
      </c>
      <c r="K46" s="48"/>
      <c r="L46" s="48"/>
      <c r="M46" s="48"/>
      <c r="N46" s="48"/>
      <c r="O46" s="51"/>
    </row>
    <row r="47" spans="1:15" x14ac:dyDescent="0.25">
      <c r="A47" s="61"/>
      <c r="B47" s="48"/>
      <c r="C47" s="2">
        <v>4</v>
      </c>
      <c r="D47">
        <v>31.17</v>
      </c>
      <c r="F47">
        <v>3</v>
      </c>
      <c r="G47">
        <f t="shared" si="2"/>
        <v>15</v>
      </c>
      <c r="J47">
        <f t="shared" si="3"/>
        <v>46.17</v>
      </c>
      <c r="K47" s="48"/>
      <c r="L47" s="48"/>
      <c r="M47" s="48"/>
      <c r="N47" s="48"/>
      <c r="O47" s="51"/>
    </row>
    <row r="48" spans="1:15" x14ac:dyDescent="0.25">
      <c r="A48" s="61"/>
      <c r="B48" s="48"/>
      <c r="C48" s="2">
        <v>5</v>
      </c>
      <c r="D48">
        <v>30.88</v>
      </c>
      <c r="E48">
        <v>0.5</v>
      </c>
      <c r="F48">
        <v>2</v>
      </c>
      <c r="G48">
        <f t="shared" si="2"/>
        <v>10</v>
      </c>
      <c r="J48">
        <f t="shared" si="3"/>
        <v>35.879999999999995</v>
      </c>
      <c r="K48" s="48"/>
      <c r="L48" s="48"/>
      <c r="M48" s="48"/>
      <c r="N48" s="48"/>
      <c r="O48" s="51"/>
    </row>
    <row r="49" spans="1:15" x14ac:dyDescent="0.25">
      <c r="A49" s="61"/>
      <c r="B49" s="48"/>
      <c r="C49" s="2">
        <v>6</v>
      </c>
      <c r="D49">
        <v>31.92</v>
      </c>
      <c r="F49">
        <v>1</v>
      </c>
      <c r="G49">
        <f t="shared" si="2"/>
        <v>5</v>
      </c>
      <c r="J49">
        <f t="shared" si="3"/>
        <v>36.92</v>
      </c>
      <c r="K49" s="48"/>
      <c r="L49" s="48"/>
      <c r="M49" s="48"/>
      <c r="N49" s="48"/>
      <c r="O49" s="51"/>
    </row>
    <row r="50" spans="1:15" x14ac:dyDescent="0.25">
      <c r="A50" s="61"/>
      <c r="B50" s="48"/>
      <c r="C50" s="2">
        <v>7</v>
      </c>
      <c r="D50">
        <v>29.48</v>
      </c>
      <c r="F50">
        <v>0</v>
      </c>
      <c r="G50">
        <f t="shared" si="2"/>
        <v>0</v>
      </c>
      <c r="J50">
        <f t="shared" si="3"/>
        <v>29.48</v>
      </c>
      <c r="K50" s="48"/>
      <c r="L50" s="48"/>
      <c r="M50" s="48"/>
      <c r="N50" s="48"/>
      <c r="O50" s="51"/>
    </row>
    <row r="51" spans="1:15" x14ac:dyDescent="0.25">
      <c r="A51" s="61"/>
      <c r="B51" s="48"/>
      <c r="C51" s="2">
        <v>8</v>
      </c>
      <c r="D51">
        <v>30.44</v>
      </c>
      <c r="E51">
        <v>0.5</v>
      </c>
      <c r="F51">
        <v>2</v>
      </c>
      <c r="G51">
        <f t="shared" si="2"/>
        <v>10</v>
      </c>
      <c r="J51">
        <f t="shared" si="3"/>
        <v>35.44</v>
      </c>
      <c r="K51" s="48"/>
      <c r="L51" s="48"/>
      <c r="M51" s="48"/>
      <c r="N51" s="48"/>
      <c r="O51" s="51"/>
    </row>
    <row r="52" spans="1:15" x14ac:dyDescent="0.25">
      <c r="A52" s="61"/>
      <c r="B52" s="48"/>
      <c r="C52" s="2">
        <v>9</v>
      </c>
      <c r="D52">
        <v>27.72</v>
      </c>
      <c r="F52">
        <v>1</v>
      </c>
      <c r="G52">
        <f t="shared" ref="G52:G75" si="4">PRODUCT(F52*5)</f>
        <v>5</v>
      </c>
      <c r="J52">
        <f t="shared" ref="J52:J75" si="5">SUM(D52,G52,H52*10,I52*10)-(E52*10)</f>
        <v>32.72</v>
      </c>
      <c r="K52" s="48"/>
      <c r="L52" s="48"/>
      <c r="M52" s="48"/>
      <c r="N52" s="48"/>
      <c r="O52" s="51"/>
    </row>
    <row r="53" spans="1:15" x14ac:dyDescent="0.25">
      <c r="A53" s="62"/>
      <c r="B53" s="49"/>
      <c r="C53" s="13">
        <v>10</v>
      </c>
      <c r="D53" s="14">
        <v>32.049999999999997</v>
      </c>
      <c r="E53" s="14">
        <v>0.5</v>
      </c>
      <c r="F53" s="14">
        <v>3</v>
      </c>
      <c r="G53" s="14">
        <f t="shared" si="4"/>
        <v>15</v>
      </c>
      <c r="H53" s="14"/>
      <c r="I53" s="14"/>
      <c r="J53" s="14">
        <f t="shared" si="5"/>
        <v>42.05</v>
      </c>
      <c r="K53" s="49"/>
      <c r="L53" s="49"/>
      <c r="M53" s="49"/>
      <c r="N53" s="49"/>
      <c r="O53" s="52"/>
    </row>
    <row r="54" spans="1:15" x14ac:dyDescent="0.25">
      <c r="A54" s="60" t="s">
        <v>17</v>
      </c>
      <c r="B54" s="47" t="s">
        <v>70</v>
      </c>
      <c r="C54" s="11">
        <v>1</v>
      </c>
      <c r="D54" s="12">
        <v>44.51</v>
      </c>
      <c r="E54" s="12"/>
      <c r="F54" s="12">
        <v>1</v>
      </c>
      <c r="G54" s="12">
        <f t="shared" si="4"/>
        <v>5</v>
      </c>
      <c r="H54" s="12"/>
      <c r="I54" s="12"/>
      <c r="J54" s="12">
        <f t="shared" si="5"/>
        <v>49.51</v>
      </c>
      <c r="K54" s="47">
        <f>SUM(F54:F63)</f>
        <v>12</v>
      </c>
      <c r="L54" s="47">
        <f>_xlfn.RANK.EQ(K54,K4:K83,1)</f>
        <v>2</v>
      </c>
      <c r="M54" s="47">
        <f>SUM(J54:J63)</f>
        <v>531.23</v>
      </c>
      <c r="N54" s="47">
        <f>_xlfn.RANK.EQ(M54,M4:M83,1)</f>
        <v>4</v>
      </c>
      <c r="O54" s="50">
        <f>Q7/M54*100</f>
        <v>67.059465768123033</v>
      </c>
    </row>
    <row r="55" spans="1:15" x14ac:dyDescent="0.25">
      <c r="A55" s="61"/>
      <c r="B55" s="48"/>
      <c r="C55" s="2">
        <v>2</v>
      </c>
      <c r="D55">
        <v>42.48</v>
      </c>
      <c r="F55">
        <v>1</v>
      </c>
      <c r="G55">
        <f t="shared" si="4"/>
        <v>5</v>
      </c>
      <c r="J55">
        <f t="shared" si="5"/>
        <v>47.48</v>
      </c>
      <c r="K55" s="48"/>
      <c r="L55" s="48"/>
      <c r="M55" s="48"/>
      <c r="N55" s="48"/>
      <c r="O55" s="51"/>
    </row>
    <row r="56" spans="1:15" x14ac:dyDescent="0.25">
      <c r="A56" s="61"/>
      <c r="B56" s="48"/>
      <c r="C56" s="2">
        <v>3</v>
      </c>
      <c r="D56">
        <v>48.85</v>
      </c>
      <c r="F56">
        <v>1</v>
      </c>
      <c r="G56">
        <f t="shared" si="4"/>
        <v>5</v>
      </c>
      <c r="J56">
        <f t="shared" si="5"/>
        <v>53.85</v>
      </c>
      <c r="K56" s="48"/>
      <c r="L56" s="48"/>
      <c r="M56" s="48"/>
      <c r="N56" s="48"/>
      <c r="O56" s="51"/>
    </row>
    <row r="57" spans="1:15" x14ac:dyDescent="0.25">
      <c r="A57" s="61"/>
      <c r="B57" s="48"/>
      <c r="C57" s="2">
        <v>4</v>
      </c>
      <c r="D57">
        <v>44.44</v>
      </c>
      <c r="F57">
        <v>0</v>
      </c>
      <c r="G57">
        <f t="shared" si="4"/>
        <v>0</v>
      </c>
      <c r="J57">
        <f t="shared" si="5"/>
        <v>44.44</v>
      </c>
      <c r="K57" s="48"/>
      <c r="L57" s="48"/>
      <c r="M57" s="48"/>
      <c r="N57" s="48"/>
      <c r="O57" s="51"/>
    </row>
    <row r="58" spans="1:15" x14ac:dyDescent="0.25">
      <c r="A58" s="61"/>
      <c r="B58" s="48"/>
      <c r="C58" s="2">
        <v>5</v>
      </c>
      <c r="D58">
        <v>50.57</v>
      </c>
      <c r="E58">
        <v>0.5</v>
      </c>
      <c r="F58">
        <v>1</v>
      </c>
      <c r="G58">
        <f t="shared" si="4"/>
        <v>5</v>
      </c>
      <c r="J58">
        <f t="shared" si="5"/>
        <v>50.57</v>
      </c>
      <c r="K58" s="48"/>
      <c r="L58" s="48"/>
      <c r="M58" s="48"/>
      <c r="N58" s="48"/>
      <c r="O58" s="51"/>
    </row>
    <row r="59" spans="1:15" x14ac:dyDescent="0.25">
      <c r="A59" s="61"/>
      <c r="B59" s="48"/>
      <c r="C59" s="2">
        <v>6</v>
      </c>
      <c r="D59">
        <v>63.65</v>
      </c>
      <c r="F59">
        <v>3</v>
      </c>
      <c r="G59">
        <f t="shared" si="4"/>
        <v>15</v>
      </c>
      <c r="J59">
        <f t="shared" si="5"/>
        <v>78.650000000000006</v>
      </c>
      <c r="K59" s="48"/>
      <c r="L59" s="48"/>
      <c r="M59" s="48"/>
      <c r="N59" s="48"/>
      <c r="O59" s="51"/>
    </row>
    <row r="60" spans="1:15" x14ac:dyDescent="0.25">
      <c r="A60" s="61"/>
      <c r="B60" s="48"/>
      <c r="C60" s="2">
        <v>7</v>
      </c>
      <c r="D60">
        <v>39.979999999999997</v>
      </c>
      <c r="F60">
        <v>0</v>
      </c>
      <c r="G60">
        <f t="shared" si="4"/>
        <v>0</v>
      </c>
      <c r="J60">
        <f t="shared" si="5"/>
        <v>39.979999999999997</v>
      </c>
      <c r="K60" s="48"/>
      <c r="L60" s="48"/>
      <c r="M60" s="48"/>
      <c r="N60" s="48"/>
      <c r="O60" s="51"/>
    </row>
    <row r="61" spans="1:15" x14ac:dyDescent="0.25">
      <c r="A61" s="61"/>
      <c r="B61" s="48"/>
      <c r="C61" s="2">
        <v>8</v>
      </c>
      <c r="D61">
        <v>45.78</v>
      </c>
      <c r="F61">
        <v>1</v>
      </c>
      <c r="G61">
        <f t="shared" si="4"/>
        <v>5</v>
      </c>
      <c r="J61">
        <f t="shared" si="5"/>
        <v>50.78</v>
      </c>
      <c r="K61" s="48"/>
      <c r="L61" s="48"/>
      <c r="M61" s="48"/>
      <c r="N61" s="48"/>
      <c r="O61" s="51"/>
    </row>
    <row r="62" spans="1:15" x14ac:dyDescent="0.25">
      <c r="A62" s="61"/>
      <c r="B62" s="48"/>
      <c r="C62" s="2">
        <v>9</v>
      </c>
      <c r="D62">
        <v>42.34</v>
      </c>
      <c r="F62">
        <v>2</v>
      </c>
      <c r="G62">
        <f t="shared" si="4"/>
        <v>10</v>
      </c>
      <c r="J62">
        <f t="shared" si="5"/>
        <v>52.34</v>
      </c>
      <c r="K62" s="48"/>
      <c r="L62" s="48"/>
      <c r="M62" s="48"/>
      <c r="N62" s="48"/>
      <c r="O62" s="51"/>
    </row>
    <row r="63" spans="1:15" x14ac:dyDescent="0.25">
      <c r="A63" s="62"/>
      <c r="B63" s="49"/>
      <c r="C63" s="13">
        <v>10</v>
      </c>
      <c r="D63" s="14">
        <v>53.63</v>
      </c>
      <c r="E63" s="14"/>
      <c r="F63" s="14">
        <v>2</v>
      </c>
      <c r="G63" s="14">
        <f t="shared" si="4"/>
        <v>10</v>
      </c>
      <c r="H63" s="14"/>
      <c r="I63" s="14"/>
      <c r="J63" s="14">
        <f t="shared" si="5"/>
        <v>63.63</v>
      </c>
      <c r="K63" s="49"/>
      <c r="L63" s="49"/>
      <c r="M63" s="49"/>
      <c r="N63" s="49"/>
      <c r="O63" s="52"/>
    </row>
    <row r="64" spans="1:15" x14ac:dyDescent="0.25">
      <c r="A64" s="60" t="s">
        <v>17</v>
      </c>
      <c r="B64" s="47" t="s">
        <v>71</v>
      </c>
      <c r="C64" s="11">
        <v>1</v>
      </c>
      <c r="D64" s="12">
        <v>50.99</v>
      </c>
      <c r="E64" s="12"/>
      <c r="F64" s="12">
        <v>5</v>
      </c>
      <c r="G64" s="12">
        <f t="shared" si="4"/>
        <v>25</v>
      </c>
      <c r="H64" s="12"/>
      <c r="I64" s="12"/>
      <c r="J64" s="12">
        <f t="shared" si="5"/>
        <v>75.990000000000009</v>
      </c>
      <c r="K64" s="47">
        <f>SUM(F64:F73)</f>
        <v>39</v>
      </c>
      <c r="L64" s="47">
        <f>_xlfn.RANK.EQ(K64,K4:K83,1)</f>
        <v>7</v>
      </c>
      <c r="M64" s="47">
        <f>SUM(J64:J73)</f>
        <v>679.27</v>
      </c>
      <c r="N64" s="47">
        <f>_xlfn.RANK.EQ(M64,M4:M83,1)</f>
        <v>7</v>
      </c>
      <c r="O64" s="50">
        <f>Q7/M64*100</f>
        <v>52.444536046049436</v>
      </c>
    </row>
    <row r="65" spans="1:15" x14ac:dyDescent="0.25">
      <c r="A65" s="61"/>
      <c r="B65" s="48"/>
      <c r="C65" s="2">
        <v>2</v>
      </c>
      <c r="D65">
        <v>38.1</v>
      </c>
      <c r="F65">
        <v>3</v>
      </c>
      <c r="G65">
        <f t="shared" si="4"/>
        <v>15</v>
      </c>
      <c r="J65">
        <f t="shared" si="5"/>
        <v>53.1</v>
      </c>
      <c r="K65" s="48"/>
      <c r="L65" s="48"/>
      <c r="M65" s="48"/>
      <c r="N65" s="48"/>
      <c r="O65" s="51"/>
    </row>
    <row r="66" spans="1:15" x14ac:dyDescent="0.25">
      <c r="A66" s="61"/>
      <c r="B66" s="48"/>
      <c r="C66" s="2">
        <v>3</v>
      </c>
      <c r="D66">
        <v>40.36</v>
      </c>
      <c r="F66">
        <v>4</v>
      </c>
      <c r="G66">
        <f t="shared" si="4"/>
        <v>20</v>
      </c>
      <c r="J66">
        <f t="shared" si="5"/>
        <v>60.36</v>
      </c>
      <c r="K66" s="48"/>
      <c r="L66" s="48"/>
      <c r="M66" s="48"/>
      <c r="N66" s="48"/>
      <c r="O66" s="51"/>
    </row>
    <row r="67" spans="1:15" x14ac:dyDescent="0.25">
      <c r="A67" s="61"/>
      <c r="B67" s="48"/>
      <c r="C67" s="2">
        <v>4</v>
      </c>
      <c r="D67">
        <v>44.78</v>
      </c>
      <c r="F67">
        <v>5</v>
      </c>
      <c r="G67">
        <f t="shared" si="4"/>
        <v>25</v>
      </c>
      <c r="H67">
        <v>1</v>
      </c>
      <c r="J67">
        <f t="shared" si="5"/>
        <v>79.78</v>
      </c>
      <c r="K67" s="48"/>
      <c r="L67" s="48"/>
      <c r="M67" s="48"/>
      <c r="N67" s="48"/>
      <c r="O67" s="51"/>
    </row>
    <row r="68" spans="1:15" x14ac:dyDescent="0.25">
      <c r="A68" s="61"/>
      <c r="B68" s="48"/>
      <c r="C68" s="2">
        <v>5</v>
      </c>
      <c r="D68">
        <v>45.05</v>
      </c>
      <c r="E68">
        <v>0.5</v>
      </c>
      <c r="F68">
        <v>3</v>
      </c>
      <c r="G68">
        <f t="shared" si="4"/>
        <v>15</v>
      </c>
      <c r="J68">
        <f t="shared" si="5"/>
        <v>55.05</v>
      </c>
      <c r="K68" s="48"/>
      <c r="L68" s="48"/>
      <c r="M68" s="48"/>
      <c r="N68" s="48"/>
      <c r="O68" s="51"/>
    </row>
    <row r="69" spans="1:15" x14ac:dyDescent="0.25">
      <c r="A69" s="61"/>
      <c r="B69" s="48"/>
      <c r="C69" s="2">
        <v>6</v>
      </c>
      <c r="D69">
        <v>42.02</v>
      </c>
      <c r="F69">
        <v>2</v>
      </c>
      <c r="G69">
        <f t="shared" si="4"/>
        <v>10</v>
      </c>
      <c r="J69">
        <f t="shared" si="5"/>
        <v>52.02</v>
      </c>
      <c r="K69" s="48"/>
      <c r="L69" s="48"/>
      <c r="M69" s="48"/>
      <c r="N69" s="48"/>
      <c r="O69" s="51"/>
    </row>
    <row r="70" spans="1:15" x14ac:dyDescent="0.25">
      <c r="A70" s="61"/>
      <c r="B70" s="48"/>
      <c r="C70" s="2">
        <v>7</v>
      </c>
      <c r="D70">
        <v>62.26</v>
      </c>
      <c r="F70">
        <v>1</v>
      </c>
      <c r="G70">
        <f t="shared" si="4"/>
        <v>5</v>
      </c>
      <c r="H70">
        <v>1</v>
      </c>
      <c r="J70">
        <f t="shared" si="5"/>
        <v>77.259999999999991</v>
      </c>
      <c r="K70" s="48"/>
      <c r="L70" s="48"/>
      <c r="M70" s="48"/>
      <c r="N70" s="48"/>
      <c r="O70" s="51"/>
    </row>
    <row r="71" spans="1:15" x14ac:dyDescent="0.25">
      <c r="A71" s="61"/>
      <c r="B71" s="48"/>
      <c r="C71" s="2">
        <v>8</v>
      </c>
      <c r="D71">
        <v>44.81</v>
      </c>
      <c r="E71">
        <v>0.5</v>
      </c>
      <c r="F71">
        <v>8</v>
      </c>
      <c r="G71">
        <f t="shared" si="4"/>
        <v>40</v>
      </c>
      <c r="J71">
        <f t="shared" si="5"/>
        <v>79.81</v>
      </c>
      <c r="K71" s="48"/>
      <c r="L71" s="48"/>
      <c r="M71" s="48"/>
      <c r="N71" s="48"/>
      <c r="O71" s="51"/>
    </row>
    <row r="72" spans="1:15" x14ac:dyDescent="0.25">
      <c r="A72" s="61"/>
      <c r="B72" s="48"/>
      <c r="C72" s="2">
        <v>9</v>
      </c>
      <c r="D72">
        <v>49.87</v>
      </c>
      <c r="F72">
        <v>5</v>
      </c>
      <c r="G72">
        <f t="shared" si="4"/>
        <v>25</v>
      </c>
      <c r="J72">
        <f t="shared" si="5"/>
        <v>74.87</v>
      </c>
      <c r="K72" s="48"/>
      <c r="L72" s="48"/>
      <c r="M72" s="48"/>
      <c r="N72" s="48"/>
      <c r="O72" s="51"/>
    </row>
    <row r="73" spans="1:15" x14ac:dyDescent="0.25">
      <c r="A73" s="62"/>
      <c r="B73" s="49"/>
      <c r="C73" s="13">
        <v>10</v>
      </c>
      <c r="D73" s="14">
        <v>56.03</v>
      </c>
      <c r="E73" s="14"/>
      <c r="F73" s="14">
        <v>3</v>
      </c>
      <c r="G73" s="14">
        <f t="shared" si="4"/>
        <v>15</v>
      </c>
      <c r="H73" s="14"/>
      <c r="I73" s="14"/>
      <c r="J73" s="14">
        <f t="shared" si="5"/>
        <v>71.03</v>
      </c>
      <c r="K73" s="49"/>
      <c r="L73" s="49"/>
      <c r="M73" s="49"/>
      <c r="N73" s="49"/>
      <c r="O73" s="52"/>
    </row>
    <row r="74" spans="1:15" x14ac:dyDescent="0.25">
      <c r="A74" s="60" t="s">
        <v>17</v>
      </c>
      <c r="B74" s="47" t="s">
        <v>72</v>
      </c>
      <c r="C74" s="11">
        <v>1</v>
      </c>
      <c r="D74" s="12">
        <v>44.48</v>
      </c>
      <c r="E74" s="12"/>
      <c r="F74" s="12">
        <v>2</v>
      </c>
      <c r="G74" s="12">
        <f t="shared" si="4"/>
        <v>10</v>
      </c>
      <c r="H74" s="12"/>
      <c r="I74" s="12"/>
      <c r="J74" s="12">
        <f t="shared" si="5"/>
        <v>54.48</v>
      </c>
      <c r="K74" s="47">
        <f>SUM(F74:F83)</f>
        <v>16</v>
      </c>
      <c r="L74" s="47">
        <f>_xlfn.RANK.EQ(K74,K4:K83,1)</f>
        <v>5</v>
      </c>
      <c r="M74" s="47">
        <f>SUM(J74:J83)</f>
        <v>557.65000000000009</v>
      </c>
      <c r="N74" s="47">
        <f>_xlfn.RANK.EQ(M74,M4:M83,1)</f>
        <v>5</v>
      </c>
      <c r="O74" s="50">
        <f>Q7/M74*100</f>
        <v>63.882363489644035</v>
      </c>
    </row>
    <row r="75" spans="1:15" x14ac:dyDescent="0.25">
      <c r="A75" s="61"/>
      <c r="B75" s="48"/>
      <c r="C75" s="2">
        <v>2</v>
      </c>
      <c r="D75">
        <v>60.75</v>
      </c>
      <c r="F75">
        <v>2</v>
      </c>
      <c r="G75">
        <f t="shared" si="4"/>
        <v>10</v>
      </c>
      <c r="J75">
        <f t="shared" si="5"/>
        <v>70.75</v>
      </c>
      <c r="K75" s="48"/>
      <c r="L75" s="48"/>
      <c r="M75" s="48"/>
      <c r="N75" s="48"/>
      <c r="O75" s="51"/>
    </row>
    <row r="76" spans="1:15" x14ac:dyDescent="0.25">
      <c r="A76" s="61"/>
      <c r="B76" s="48"/>
      <c r="C76" s="2">
        <v>3</v>
      </c>
      <c r="D76">
        <v>48.87</v>
      </c>
      <c r="E76">
        <v>0.5</v>
      </c>
      <c r="F76">
        <v>1</v>
      </c>
      <c r="G76">
        <f t="shared" ref="G76:G83" si="6">PRODUCT(F76*5)</f>
        <v>5</v>
      </c>
      <c r="J76">
        <f t="shared" ref="J76:J83" si="7">SUM(D76,G76,H76*10,I76*10)-(E76*10)</f>
        <v>48.87</v>
      </c>
      <c r="K76" s="48"/>
      <c r="L76" s="48"/>
      <c r="M76" s="48"/>
      <c r="N76" s="48"/>
      <c r="O76" s="51"/>
    </row>
    <row r="77" spans="1:15" x14ac:dyDescent="0.25">
      <c r="A77" s="61"/>
      <c r="B77" s="48"/>
      <c r="C77" s="2">
        <v>4</v>
      </c>
      <c r="D77">
        <v>47.29</v>
      </c>
      <c r="F77">
        <v>1</v>
      </c>
      <c r="G77">
        <f t="shared" si="6"/>
        <v>5</v>
      </c>
      <c r="J77">
        <f t="shared" si="7"/>
        <v>52.29</v>
      </c>
      <c r="K77" s="48"/>
      <c r="L77" s="48"/>
      <c r="M77" s="48"/>
      <c r="N77" s="48"/>
      <c r="O77" s="51"/>
    </row>
    <row r="78" spans="1:15" x14ac:dyDescent="0.25">
      <c r="A78" s="61"/>
      <c r="B78" s="48"/>
      <c r="C78" s="2">
        <v>5</v>
      </c>
      <c r="D78">
        <v>45.93</v>
      </c>
      <c r="E78">
        <v>0.5</v>
      </c>
      <c r="F78">
        <v>3</v>
      </c>
      <c r="G78">
        <f t="shared" si="6"/>
        <v>15</v>
      </c>
      <c r="J78">
        <f t="shared" si="7"/>
        <v>55.93</v>
      </c>
      <c r="K78" s="48"/>
      <c r="L78" s="48"/>
      <c r="M78" s="48"/>
      <c r="N78" s="48"/>
      <c r="O78" s="51"/>
    </row>
    <row r="79" spans="1:15" x14ac:dyDescent="0.25">
      <c r="A79" s="61"/>
      <c r="B79" s="48"/>
      <c r="C79" s="2">
        <v>6</v>
      </c>
      <c r="D79">
        <v>55.04</v>
      </c>
      <c r="F79">
        <v>1</v>
      </c>
      <c r="G79">
        <f t="shared" si="6"/>
        <v>5</v>
      </c>
      <c r="J79">
        <f t="shared" si="7"/>
        <v>60.04</v>
      </c>
      <c r="K79" s="48"/>
      <c r="L79" s="48"/>
      <c r="M79" s="48"/>
      <c r="N79" s="48"/>
      <c r="O79" s="51"/>
    </row>
    <row r="80" spans="1:15" x14ac:dyDescent="0.25">
      <c r="A80" s="61"/>
      <c r="B80" s="48"/>
      <c r="C80" s="2">
        <v>7</v>
      </c>
      <c r="D80">
        <v>48.53</v>
      </c>
      <c r="F80">
        <v>0</v>
      </c>
      <c r="G80">
        <f t="shared" si="6"/>
        <v>0</v>
      </c>
      <c r="H80">
        <v>1</v>
      </c>
      <c r="J80">
        <f t="shared" si="7"/>
        <v>58.53</v>
      </c>
      <c r="K80" s="48"/>
      <c r="L80" s="48"/>
      <c r="M80" s="48"/>
      <c r="N80" s="48"/>
      <c r="O80" s="51"/>
    </row>
    <row r="81" spans="1:15" x14ac:dyDescent="0.25">
      <c r="A81" s="61"/>
      <c r="B81" s="48"/>
      <c r="C81" s="2">
        <v>8</v>
      </c>
      <c r="D81">
        <v>45.23</v>
      </c>
      <c r="E81">
        <v>0.5</v>
      </c>
      <c r="F81">
        <v>4</v>
      </c>
      <c r="G81">
        <f t="shared" si="6"/>
        <v>20</v>
      </c>
      <c r="J81">
        <f t="shared" si="7"/>
        <v>60.22999999999999</v>
      </c>
      <c r="K81" s="48"/>
      <c r="L81" s="48"/>
      <c r="M81" s="48"/>
      <c r="N81" s="48"/>
      <c r="O81" s="51"/>
    </row>
    <row r="82" spans="1:15" x14ac:dyDescent="0.25">
      <c r="A82" s="61"/>
      <c r="B82" s="48"/>
      <c r="C82" s="2">
        <v>9</v>
      </c>
      <c r="D82">
        <v>46.7</v>
      </c>
      <c r="F82">
        <v>1</v>
      </c>
      <c r="G82">
        <f t="shared" si="6"/>
        <v>5</v>
      </c>
      <c r="J82">
        <f t="shared" si="7"/>
        <v>51.7</v>
      </c>
      <c r="K82" s="48"/>
      <c r="L82" s="48"/>
      <c r="M82" s="48"/>
      <c r="N82" s="48"/>
      <c r="O82" s="51"/>
    </row>
    <row r="83" spans="1:15" x14ac:dyDescent="0.25">
      <c r="A83" s="62"/>
      <c r="B83" s="49"/>
      <c r="C83" s="13">
        <v>10</v>
      </c>
      <c r="D83" s="14">
        <v>44.83</v>
      </c>
      <c r="E83" s="14">
        <v>0.5</v>
      </c>
      <c r="F83" s="14">
        <v>1</v>
      </c>
      <c r="G83" s="14">
        <f t="shared" si="6"/>
        <v>5</v>
      </c>
      <c r="H83" s="14"/>
      <c r="I83" s="14"/>
      <c r="J83" s="14">
        <f t="shared" si="7"/>
        <v>44.83</v>
      </c>
      <c r="K83" s="49"/>
      <c r="L83" s="49"/>
      <c r="M83" s="49"/>
      <c r="N83" s="49"/>
      <c r="O83" s="52"/>
    </row>
  </sheetData>
  <mergeCells count="60">
    <mergeCell ref="O74:O83"/>
    <mergeCell ref="A74:A83"/>
    <mergeCell ref="B74:B83"/>
    <mergeCell ref="K74:K83"/>
    <mergeCell ref="L74:L83"/>
    <mergeCell ref="M74:M83"/>
    <mergeCell ref="N74:N83"/>
    <mergeCell ref="N64:N73"/>
    <mergeCell ref="O64:O73"/>
    <mergeCell ref="O54:O63"/>
    <mergeCell ref="A54:A63"/>
    <mergeCell ref="B54:B63"/>
    <mergeCell ref="K54:K63"/>
    <mergeCell ref="L54:L63"/>
    <mergeCell ref="M54:M63"/>
    <mergeCell ref="N54:N63"/>
    <mergeCell ref="A64:A73"/>
    <mergeCell ref="B64:B73"/>
    <mergeCell ref="K64:K73"/>
    <mergeCell ref="L64:L73"/>
    <mergeCell ref="M64:M73"/>
    <mergeCell ref="N44:N53"/>
    <mergeCell ref="O44:O53"/>
    <mergeCell ref="A34:A43"/>
    <mergeCell ref="B34:B43"/>
    <mergeCell ref="K34:K43"/>
    <mergeCell ref="L34:L43"/>
    <mergeCell ref="M34:M43"/>
    <mergeCell ref="N34:N43"/>
    <mergeCell ref="O34:O43"/>
    <mergeCell ref="A44:A53"/>
    <mergeCell ref="B44:B53"/>
    <mergeCell ref="K44:K53"/>
    <mergeCell ref="L44:L53"/>
    <mergeCell ref="M44:M53"/>
    <mergeCell ref="O24:O33"/>
    <mergeCell ref="A24:A33"/>
    <mergeCell ref="B24:B33"/>
    <mergeCell ref="K24:K33"/>
    <mergeCell ref="L24:L33"/>
    <mergeCell ref="M24:M33"/>
    <mergeCell ref="N24:N33"/>
    <mergeCell ref="O14:O23"/>
    <mergeCell ref="A14:A23"/>
    <mergeCell ref="B14:B23"/>
    <mergeCell ref="K14:K23"/>
    <mergeCell ref="L14:L23"/>
    <mergeCell ref="M14:M23"/>
    <mergeCell ref="N14:N23"/>
    <mergeCell ref="Q7:R7"/>
    <mergeCell ref="A1:XFD1"/>
    <mergeCell ref="A2:XFD2"/>
    <mergeCell ref="A4:A13"/>
    <mergeCell ref="B4:B13"/>
    <mergeCell ref="K4:K13"/>
    <mergeCell ref="L4:L13"/>
    <mergeCell ref="M4:M13"/>
    <mergeCell ref="N4:N13"/>
    <mergeCell ref="O4:O13"/>
    <mergeCell ref="Q6:R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"/>
  <sheetViews>
    <sheetView workbookViewId="0">
      <selection activeCell="G10" sqref="G10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11" max="11" width="18.140625" customWidth="1"/>
    <col min="13" max="13" width="21.28515625" customWidth="1"/>
  </cols>
  <sheetData>
    <row r="1" spans="1:17" s="54" customFormat="1" ht="27" customHeight="1" x14ac:dyDescent="0.25">
      <c r="A1" s="53" t="s">
        <v>0</v>
      </c>
    </row>
    <row r="2" spans="1:17" s="54" customFormat="1" ht="15.75" thickBot="1" x14ac:dyDescent="0.3">
      <c r="A2" s="55" t="s">
        <v>73</v>
      </c>
    </row>
    <row r="3" spans="1:17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J3" s="3" t="s">
        <v>2</v>
      </c>
      <c r="K3" s="4" t="s">
        <v>3</v>
      </c>
      <c r="L3" s="5" t="s">
        <v>74</v>
      </c>
      <c r="M3" s="5" t="s">
        <v>75</v>
      </c>
      <c r="N3" s="15" t="s">
        <v>76</v>
      </c>
    </row>
    <row r="4" spans="1:17" ht="15.75" thickBot="1" x14ac:dyDescent="0.3">
      <c r="A4" t="s">
        <v>17</v>
      </c>
      <c r="B4" t="s">
        <v>18</v>
      </c>
      <c r="C4" s="2">
        <v>124</v>
      </c>
      <c r="D4">
        <f>C4/G6*100</f>
        <v>68.131868131868131</v>
      </c>
      <c r="E4">
        <f>_xlfn.RANK.EQ(D4,D4:D9,0)</f>
        <v>4</v>
      </c>
      <c r="J4" t="s">
        <v>31</v>
      </c>
      <c r="K4" t="s">
        <v>77</v>
      </c>
      <c r="L4" s="2">
        <v>158</v>
      </c>
      <c r="M4">
        <f>L4/P6*100</f>
        <v>86.813186813186817</v>
      </c>
      <c r="N4">
        <v>2</v>
      </c>
    </row>
    <row r="5" spans="1:17" x14ac:dyDescent="0.25">
      <c r="A5" t="s">
        <v>31</v>
      </c>
      <c r="B5" t="s">
        <v>21</v>
      </c>
      <c r="C5" s="2">
        <v>116</v>
      </c>
      <c r="D5">
        <f>C5/G6*100</f>
        <v>63.73626373626373</v>
      </c>
      <c r="E5">
        <f>_xlfn.RANK.EQ(D5,D4:D15,0)</f>
        <v>5</v>
      </c>
      <c r="G5" s="64" t="s">
        <v>78</v>
      </c>
      <c r="H5" s="65"/>
      <c r="J5" t="s">
        <v>25</v>
      </c>
      <c r="K5" t="s">
        <v>26</v>
      </c>
      <c r="L5" s="2">
        <v>147</v>
      </c>
      <c r="M5">
        <f>L5/P6*100</f>
        <v>80.769230769230774</v>
      </c>
      <c r="N5">
        <f>_xlfn.RANK.EQ(M5,M4:M14,0)</f>
        <v>3</v>
      </c>
      <c r="P5" s="64" t="s">
        <v>78</v>
      </c>
      <c r="Q5" s="65"/>
    </row>
    <row r="6" spans="1:17" ht="15.75" thickBot="1" x14ac:dyDescent="0.3">
      <c r="A6" t="s">
        <v>31</v>
      </c>
      <c r="B6" t="s">
        <v>22</v>
      </c>
      <c r="C6" s="2">
        <v>150</v>
      </c>
      <c r="D6">
        <f>C6/G6*100</f>
        <v>82.417582417582409</v>
      </c>
      <c r="E6">
        <f>_xlfn.RANK.EQ(D6,D4:D15,0)</f>
        <v>2</v>
      </c>
      <c r="G6" s="58">
        <v>182</v>
      </c>
      <c r="H6" s="59"/>
      <c r="J6" t="s">
        <v>31</v>
      </c>
      <c r="K6" t="s">
        <v>27</v>
      </c>
      <c r="L6" s="2">
        <v>182</v>
      </c>
      <c r="M6">
        <f>L6/P6*100</f>
        <v>100</v>
      </c>
      <c r="N6">
        <v>1</v>
      </c>
      <c r="P6" s="58">
        <v>182</v>
      </c>
      <c r="Q6" s="59"/>
    </row>
    <row r="7" spans="1:17" x14ac:dyDescent="0.25">
      <c r="A7" t="s">
        <v>17</v>
      </c>
      <c r="B7" t="s">
        <v>23</v>
      </c>
      <c r="C7" s="2">
        <v>131</v>
      </c>
      <c r="D7">
        <f>C7/G6*100</f>
        <v>71.978021978021971</v>
      </c>
      <c r="E7">
        <f>_xlfn.RANK.EQ(D7,D4:D15,0)</f>
        <v>3</v>
      </c>
      <c r="G7" s="17"/>
      <c r="H7" s="17"/>
      <c r="L7" s="2"/>
    </row>
    <row r="8" spans="1:17" x14ac:dyDescent="0.25">
      <c r="A8" t="s">
        <v>17</v>
      </c>
      <c r="B8" t="s">
        <v>28</v>
      </c>
      <c r="C8" s="2">
        <v>182</v>
      </c>
      <c r="D8">
        <f>C8/G6*100</f>
        <v>100</v>
      </c>
      <c r="E8">
        <f>_xlfn.RANK.EQ(D8,D4:D15,0)</f>
        <v>1</v>
      </c>
      <c r="G8" s="18"/>
      <c r="H8" s="18"/>
      <c r="L8" s="2"/>
    </row>
    <row r="9" spans="1:17" x14ac:dyDescent="0.25">
      <c r="A9" t="s">
        <v>17</v>
      </c>
      <c r="B9" t="s">
        <v>29</v>
      </c>
      <c r="C9" s="2">
        <v>75</v>
      </c>
      <c r="D9">
        <f>C9/G6*100</f>
        <v>41.208791208791204</v>
      </c>
      <c r="E9">
        <f>_xlfn.RANK.EQ(D9,D4:D15,0)</f>
        <v>6</v>
      </c>
      <c r="G9" s="18"/>
      <c r="H9" s="18"/>
      <c r="L9" s="2"/>
    </row>
    <row r="10" spans="1:17" x14ac:dyDescent="0.25">
      <c r="G10" s="18"/>
      <c r="H10" s="18"/>
      <c r="L10" s="2"/>
    </row>
    <row r="11" spans="1:17" x14ac:dyDescent="0.25">
      <c r="G11" s="18"/>
      <c r="H11" s="18"/>
      <c r="L11" s="2"/>
    </row>
    <row r="12" spans="1:17" x14ac:dyDescent="0.25">
      <c r="G12" s="18"/>
      <c r="H12" s="18"/>
      <c r="L12" s="2"/>
    </row>
    <row r="13" spans="1:17" x14ac:dyDescent="0.25">
      <c r="L13" s="2"/>
    </row>
    <row r="14" spans="1:17" x14ac:dyDescent="0.25">
      <c r="L14" s="2"/>
    </row>
    <row r="15" spans="1:17" x14ac:dyDescent="0.25">
      <c r="L15" s="2"/>
    </row>
    <row r="16" spans="1:17" x14ac:dyDescent="0.25">
      <c r="L16" s="2"/>
    </row>
  </sheetData>
  <sortState xmlns:xlrd2="http://schemas.microsoft.com/office/spreadsheetml/2017/richdata2" ref="A4:O18">
    <sortCondition ref="B4:B18"/>
  </sortState>
  <mergeCells count="6">
    <mergeCell ref="G5:H5"/>
    <mergeCell ref="G6:H6"/>
    <mergeCell ref="A1:XFD1"/>
    <mergeCell ref="A2:XFD2"/>
    <mergeCell ref="P5:Q5"/>
    <mergeCell ref="P6:Q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"/>
  <sheetViews>
    <sheetView workbookViewId="0">
      <selection activeCell="N7" sqref="N7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5703125" customWidth="1"/>
    <col min="10" max="10" width="10.5703125" customWidth="1"/>
    <col min="11" max="11" width="19.28515625" customWidth="1"/>
    <col min="13" max="13" width="15.140625" customWidth="1"/>
    <col min="15" max="15" width="15.42578125" bestFit="1" customWidth="1"/>
  </cols>
  <sheetData>
    <row r="1" spans="1:17" s="54" customFormat="1" ht="27" customHeight="1" x14ac:dyDescent="0.25">
      <c r="A1" s="53" t="s">
        <v>0</v>
      </c>
    </row>
    <row r="2" spans="1:17" s="54" customFormat="1" ht="15.75" thickBot="1" x14ac:dyDescent="0.3">
      <c r="A2" s="55" t="s">
        <v>79</v>
      </c>
    </row>
    <row r="3" spans="1:17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F3" s="43" t="s">
        <v>80</v>
      </c>
      <c r="J3" s="3" t="s">
        <v>2</v>
      </c>
      <c r="K3" s="4" t="s">
        <v>3</v>
      </c>
      <c r="L3" s="5" t="s">
        <v>74</v>
      </c>
      <c r="M3" s="5" t="s">
        <v>75</v>
      </c>
      <c r="N3" s="15" t="s">
        <v>76</v>
      </c>
      <c r="O3" s="39" t="s">
        <v>80</v>
      </c>
    </row>
    <row r="4" spans="1:17" ht="15.75" thickBot="1" x14ac:dyDescent="0.3">
      <c r="A4" t="s">
        <v>31</v>
      </c>
      <c r="B4" t="s">
        <v>32</v>
      </c>
      <c r="C4" s="2">
        <v>201</v>
      </c>
      <c r="D4">
        <f>C4/G6*100</f>
        <v>74.444444444444443</v>
      </c>
      <c r="E4">
        <f>_xlfn.RANK.EQ(D4,D4:D14,0)</f>
        <v>8</v>
      </c>
      <c r="J4" t="s">
        <v>31</v>
      </c>
      <c r="K4" t="s">
        <v>33</v>
      </c>
      <c r="L4" s="2">
        <v>237</v>
      </c>
      <c r="M4">
        <f>L4/P6*100</f>
        <v>86.813186813186817</v>
      </c>
      <c r="N4">
        <f>_xlfn.RANK.EQ(M4,M4:M18,0)</f>
        <v>4</v>
      </c>
    </row>
    <row r="5" spans="1:17" x14ac:dyDescent="0.25">
      <c r="A5" t="s">
        <v>31</v>
      </c>
      <c r="B5" t="s">
        <v>34</v>
      </c>
      <c r="C5" s="2">
        <v>248</v>
      </c>
      <c r="D5">
        <f>C5/G6*100</f>
        <v>91.851851851851848</v>
      </c>
      <c r="E5">
        <f>_xlfn.RANK.EQ(D5,D4:D14,0)</f>
        <v>3</v>
      </c>
      <c r="G5" s="64" t="s">
        <v>78</v>
      </c>
      <c r="H5" s="65"/>
      <c r="J5" t="s">
        <v>17</v>
      </c>
      <c r="K5" t="s">
        <v>36</v>
      </c>
      <c r="L5" s="2">
        <v>273</v>
      </c>
      <c r="M5">
        <f>L5/P6*100</f>
        <v>100</v>
      </c>
      <c r="N5">
        <f>_xlfn.RANK.EQ(M5,M4:M18,0)</f>
        <v>1</v>
      </c>
      <c r="P5" s="64" t="s">
        <v>78</v>
      </c>
      <c r="Q5" s="65"/>
    </row>
    <row r="6" spans="1:17" ht="15.75" thickBot="1" x14ac:dyDescent="0.3">
      <c r="A6" t="s">
        <v>25</v>
      </c>
      <c r="B6" t="s">
        <v>35</v>
      </c>
      <c r="C6" s="2">
        <v>265</v>
      </c>
      <c r="D6">
        <f>C6/G6*100</f>
        <v>98.148148148148152</v>
      </c>
      <c r="E6">
        <f>_xlfn.RANK.EQ(D6,D4:D14,0)</f>
        <v>2</v>
      </c>
      <c r="G6" s="58">
        <v>270</v>
      </c>
      <c r="H6" s="59"/>
      <c r="J6" t="s">
        <v>31</v>
      </c>
      <c r="K6" t="s">
        <v>37</v>
      </c>
      <c r="L6" s="2">
        <v>240</v>
      </c>
      <c r="M6">
        <f>L6/P6*100</f>
        <v>87.912087912087912</v>
      </c>
      <c r="N6">
        <f>_xlfn.RANK.EQ(M6,M4:M18,0)</f>
        <v>3</v>
      </c>
      <c r="P6" s="58">
        <v>273</v>
      </c>
      <c r="Q6" s="59"/>
    </row>
    <row r="7" spans="1:17" x14ac:dyDescent="0.25">
      <c r="A7" t="s">
        <v>17</v>
      </c>
      <c r="B7" t="s">
        <v>38</v>
      </c>
      <c r="C7" s="2">
        <v>270</v>
      </c>
      <c r="D7">
        <f>C7/G6*100</f>
        <v>100</v>
      </c>
      <c r="E7">
        <f>_xlfn.RANK.EQ(D7,D4:D14,0)</f>
        <v>1</v>
      </c>
      <c r="G7" s="17"/>
      <c r="H7" s="17"/>
      <c r="J7" t="s">
        <v>17</v>
      </c>
      <c r="K7" t="s">
        <v>41</v>
      </c>
      <c r="L7" s="2">
        <v>184</v>
      </c>
      <c r="M7">
        <f>L7/P6*100</f>
        <v>67.399267399267401</v>
      </c>
      <c r="N7">
        <f>_xlfn.RANK.EQ(M7,M4:M18,0)</f>
        <v>5</v>
      </c>
    </row>
    <row r="8" spans="1:17" x14ac:dyDescent="0.25">
      <c r="A8" t="s">
        <v>25</v>
      </c>
      <c r="B8" t="s">
        <v>39</v>
      </c>
      <c r="C8" s="2">
        <v>213</v>
      </c>
      <c r="D8">
        <f>C8/G6*100</f>
        <v>78.888888888888886</v>
      </c>
      <c r="E8">
        <f>_xlfn.RANK.EQ(D8,D4:D14,0)</f>
        <v>5</v>
      </c>
      <c r="G8" s="18"/>
      <c r="H8" s="18"/>
      <c r="J8" t="s">
        <v>17</v>
      </c>
      <c r="K8" t="s">
        <v>45</v>
      </c>
      <c r="L8" s="2">
        <v>262</v>
      </c>
      <c r="M8">
        <f>L8/P6*100</f>
        <v>95.970695970695971</v>
      </c>
      <c r="N8">
        <f>_xlfn.RANK.EQ(M8,M4:M18,0)</f>
        <v>2</v>
      </c>
    </row>
    <row r="9" spans="1:17" x14ac:dyDescent="0.25">
      <c r="A9" t="s">
        <v>25</v>
      </c>
      <c r="B9" t="s">
        <v>40</v>
      </c>
      <c r="C9" s="2">
        <v>244</v>
      </c>
      <c r="D9">
        <f>C9/G6*100</f>
        <v>90.370370370370367</v>
      </c>
      <c r="E9">
        <f>_xlfn.RANK.EQ(D9,D4:D14,0)</f>
        <v>4</v>
      </c>
      <c r="G9" s="18"/>
      <c r="H9" s="18"/>
      <c r="L9" s="2"/>
    </row>
    <row r="10" spans="1:17" x14ac:dyDescent="0.25">
      <c r="A10" t="s">
        <v>42</v>
      </c>
      <c r="B10" t="s">
        <v>43</v>
      </c>
      <c r="C10" s="2">
        <v>159</v>
      </c>
      <c r="D10">
        <f>C10/G6*100</f>
        <v>58.888888888888893</v>
      </c>
      <c r="E10">
        <f>_xlfn.RANK.EQ(D10,D4:D14,0)</f>
        <v>9</v>
      </c>
      <c r="G10" s="18"/>
      <c r="H10" s="18"/>
      <c r="L10" s="2"/>
    </row>
    <row r="11" spans="1:17" x14ac:dyDescent="0.25">
      <c r="A11" t="s">
        <v>17</v>
      </c>
      <c r="B11" t="s">
        <v>72</v>
      </c>
      <c r="C11" s="2">
        <v>211</v>
      </c>
      <c r="D11">
        <f>C11/G6*100</f>
        <v>78.148148148148138</v>
      </c>
      <c r="E11">
        <f>_xlfn.RANK.EQ(D11,D4:D14,0)</f>
        <v>6</v>
      </c>
      <c r="G11" s="18"/>
      <c r="H11" s="18"/>
      <c r="L11" s="2"/>
    </row>
    <row r="12" spans="1:17" x14ac:dyDescent="0.25">
      <c r="A12" t="s">
        <v>31</v>
      </c>
      <c r="B12" t="s">
        <v>44</v>
      </c>
      <c r="C12" s="2">
        <v>209</v>
      </c>
      <c r="D12">
        <f>C12/G6*100</f>
        <v>77.407407407407405</v>
      </c>
      <c r="E12">
        <f>_xlfn.RANK.EQ(D12,D4:D14,0)</f>
        <v>7</v>
      </c>
      <c r="G12" s="18"/>
      <c r="H12" s="18"/>
      <c r="L12" s="2"/>
    </row>
    <row r="13" spans="1:17" x14ac:dyDescent="0.25">
      <c r="L13" s="2"/>
    </row>
    <row r="14" spans="1:17" x14ac:dyDescent="0.25">
      <c r="L14" s="2"/>
    </row>
    <row r="15" spans="1:17" x14ac:dyDescent="0.25">
      <c r="L15" s="2"/>
    </row>
    <row r="16" spans="1:17" x14ac:dyDescent="0.25">
      <c r="L16" s="2"/>
    </row>
    <row r="17" spans="12:12" x14ac:dyDescent="0.25">
      <c r="L17" s="2"/>
    </row>
    <row r="18" spans="12:12" x14ac:dyDescent="0.25">
      <c r="L18" s="2"/>
    </row>
  </sheetData>
  <mergeCells count="6">
    <mergeCell ref="A1:XFD1"/>
    <mergeCell ref="A2:XFD2"/>
    <mergeCell ref="G5:H5"/>
    <mergeCell ref="G6:H6"/>
    <mergeCell ref="P5:Q5"/>
    <mergeCell ref="P6:Q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9"/>
  <sheetViews>
    <sheetView topLeftCell="D1" zoomScale="80" zoomScaleNormal="80" workbookViewId="0">
      <selection activeCell="Q13" sqref="Q13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9.140625" style="2"/>
    <col min="4" max="4" width="22.5703125" customWidth="1"/>
    <col min="10" max="10" width="10" customWidth="1"/>
    <col min="11" max="11" width="19.28515625" customWidth="1"/>
    <col min="13" max="13" width="15.7109375" customWidth="1"/>
    <col min="16" max="16" width="10.140625" customWidth="1"/>
  </cols>
  <sheetData>
    <row r="1" spans="1:16" s="54" customFormat="1" ht="27" customHeight="1" x14ac:dyDescent="0.25">
      <c r="A1" s="53" t="s">
        <v>0</v>
      </c>
    </row>
    <row r="2" spans="1:16" s="54" customFormat="1" ht="15.75" thickBot="1" x14ac:dyDescent="0.3">
      <c r="A2" s="55" t="s">
        <v>81</v>
      </c>
    </row>
    <row r="3" spans="1:16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J3" s="3" t="s">
        <v>2</v>
      </c>
      <c r="K3" s="4" t="s">
        <v>3</v>
      </c>
      <c r="L3" s="5" t="s">
        <v>74</v>
      </c>
      <c r="M3" s="5" t="s">
        <v>75</v>
      </c>
      <c r="N3" s="15" t="s">
        <v>76</v>
      </c>
      <c r="P3" s="3"/>
    </row>
    <row r="4" spans="1:16" ht="15.75" thickBot="1" x14ac:dyDescent="0.3">
      <c r="A4" t="s">
        <v>31</v>
      </c>
      <c r="B4" t="s">
        <v>65</v>
      </c>
      <c r="C4" s="2">
        <v>263</v>
      </c>
      <c r="D4">
        <f>C4/G6*100</f>
        <v>93.594306049822066</v>
      </c>
      <c r="E4">
        <f>_xlfn.RANK.EQ(D4,D4:D18,0)</f>
        <v>4</v>
      </c>
      <c r="J4" t="s">
        <v>17</v>
      </c>
      <c r="K4" t="s">
        <v>47</v>
      </c>
      <c r="L4" s="2">
        <v>202</v>
      </c>
      <c r="M4">
        <f>L4/O6*100</f>
        <v>68.941979522184312</v>
      </c>
      <c r="N4">
        <f>_xlfn.RANK.EQ(M4,M4:M12,0)</f>
        <v>9</v>
      </c>
    </row>
    <row r="5" spans="1:16" x14ac:dyDescent="0.25">
      <c r="A5" t="s">
        <v>31</v>
      </c>
      <c r="B5" t="s">
        <v>66</v>
      </c>
      <c r="C5" s="2">
        <v>281</v>
      </c>
      <c r="D5">
        <f>C5/G6*100</f>
        <v>100</v>
      </c>
      <c r="E5">
        <f>_xlfn.RANK.EQ(D5,D4:D18,0)</f>
        <v>1</v>
      </c>
      <c r="G5" s="64" t="s">
        <v>78</v>
      </c>
      <c r="H5" s="65"/>
      <c r="J5" t="s">
        <v>42</v>
      </c>
      <c r="K5" t="s">
        <v>48</v>
      </c>
      <c r="L5" s="2">
        <v>256</v>
      </c>
      <c r="M5">
        <f>L5/O6*100</f>
        <v>87.37201365187714</v>
      </c>
      <c r="N5">
        <f>_xlfn.RANK.EQ(M5,M4:M12,0)</f>
        <v>3</v>
      </c>
      <c r="O5" s="64" t="s">
        <v>78</v>
      </c>
      <c r="P5" s="65"/>
    </row>
    <row r="6" spans="1:16" ht="15.75" thickBot="1" x14ac:dyDescent="0.3">
      <c r="A6" t="s">
        <v>31</v>
      </c>
      <c r="B6" t="s">
        <v>49</v>
      </c>
      <c r="C6" s="2">
        <v>255</v>
      </c>
      <c r="D6">
        <f>C6/G6*100</f>
        <v>90.747330960854086</v>
      </c>
      <c r="E6">
        <f>_xlfn.RANK.EQ(D6,D4:D18,0)</f>
        <v>5</v>
      </c>
      <c r="G6" s="58">
        <v>281</v>
      </c>
      <c r="H6" s="59"/>
      <c r="J6" t="s">
        <v>31</v>
      </c>
      <c r="K6" t="s">
        <v>67</v>
      </c>
      <c r="L6" s="2">
        <v>224</v>
      </c>
      <c r="M6">
        <f>L6/O6*100</f>
        <v>76.450511945392492</v>
      </c>
      <c r="N6">
        <f>_xlfn.RANK.EQ(M6,M4:M12,0)</f>
        <v>6</v>
      </c>
      <c r="O6" s="58">
        <v>293</v>
      </c>
      <c r="P6" s="59"/>
    </row>
    <row r="7" spans="1:16" x14ac:dyDescent="0.25">
      <c r="A7" t="s">
        <v>17</v>
      </c>
      <c r="B7" t="s">
        <v>50</v>
      </c>
      <c r="C7" s="2">
        <v>220</v>
      </c>
      <c r="D7">
        <f>C7/G6*100</f>
        <v>78.291814946619226</v>
      </c>
      <c r="E7">
        <f>_xlfn.RANK.EQ(D7,D4:D18,0)</f>
        <v>8</v>
      </c>
      <c r="G7" s="17"/>
      <c r="H7" s="17"/>
      <c r="J7" t="s">
        <v>42</v>
      </c>
      <c r="K7" t="s">
        <v>53</v>
      </c>
      <c r="L7" s="2">
        <v>247</v>
      </c>
      <c r="M7">
        <f>L7/O6*100</f>
        <v>84.300341296928323</v>
      </c>
      <c r="N7">
        <f>_xlfn.RANK.EQ(M7,M4:M12,0)</f>
        <v>5</v>
      </c>
    </row>
    <row r="8" spans="1:16" x14ac:dyDescent="0.25">
      <c r="A8" t="s">
        <v>51</v>
      </c>
      <c r="B8" t="s">
        <v>52</v>
      </c>
      <c r="C8" s="2">
        <v>130</v>
      </c>
      <c r="D8">
        <f>C8/G6*100</f>
        <v>46.263345195729535</v>
      </c>
      <c r="E8">
        <f>_xlfn.RANK.EQ(D8,D4:D18,0)</f>
        <v>15</v>
      </c>
      <c r="G8" s="18"/>
      <c r="H8" s="18"/>
      <c r="J8" t="s">
        <v>25</v>
      </c>
      <c r="K8" t="s">
        <v>54</v>
      </c>
      <c r="L8" s="2">
        <v>220</v>
      </c>
      <c r="M8">
        <f>L8/O6*100</f>
        <v>75.085324232081902</v>
      </c>
      <c r="N8">
        <f>_xlfn.RANK.EQ(M8,M4:M12,0)</f>
        <v>8</v>
      </c>
    </row>
    <row r="9" spans="1:16" x14ac:dyDescent="0.25">
      <c r="A9" t="s">
        <v>17</v>
      </c>
      <c r="B9" t="s">
        <v>68</v>
      </c>
      <c r="C9" s="2">
        <v>189</v>
      </c>
      <c r="D9">
        <f>C9/G6*100</f>
        <v>67.259786476868328</v>
      </c>
      <c r="E9">
        <f>_xlfn.RANK.EQ(D9,D4:D18,0)</f>
        <v>13</v>
      </c>
      <c r="G9" s="18"/>
      <c r="H9" s="18"/>
      <c r="J9" t="s">
        <v>51</v>
      </c>
      <c r="K9" t="s">
        <v>57</v>
      </c>
      <c r="L9" s="2">
        <v>222</v>
      </c>
      <c r="M9">
        <f>L9/O6*100</f>
        <v>75.76791808873719</v>
      </c>
      <c r="N9">
        <f>_xlfn.RANK.EQ(M9,M4:M12,0)</f>
        <v>7</v>
      </c>
    </row>
    <row r="10" spans="1:16" x14ac:dyDescent="0.25">
      <c r="A10" t="s">
        <v>25</v>
      </c>
      <c r="B10" t="s">
        <v>54</v>
      </c>
      <c r="C10" s="2">
        <v>220</v>
      </c>
      <c r="D10">
        <f>C10/G6*100</f>
        <v>78.291814946619226</v>
      </c>
      <c r="E10">
        <f>_xlfn.RANK.EQ(D10,D4:D18,0)</f>
        <v>8</v>
      </c>
      <c r="G10" s="18"/>
      <c r="H10" s="18"/>
      <c r="J10" t="s">
        <v>17</v>
      </c>
      <c r="K10" t="s">
        <v>82</v>
      </c>
      <c r="L10" s="2">
        <v>286</v>
      </c>
      <c r="M10">
        <f>L10/O6*100</f>
        <v>97.610921501706486</v>
      </c>
      <c r="N10">
        <f>_xlfn.RANK.EQ(M10,M4:M12,0)</f>
        <v>2</v>
      </c>
    </row>
    <row r="11" spans="1:16" x14ac:dyDescent="0.25">
      <c r="A11" t="s">
        <v>42</v>
      </c>
      <c r="B11" t="s">
        <v>55</v>
      </c>
      <c r="C11" s="2">
        <v>217</v>
      </c>
      <c r="D11">
        <f>C11/G6*100</f>
        <v>77.22419928825623</v>
      </c>
      <c r="E11">
        <f>_xlfn.RANK.EQ(D11,D4:D18,0)</f>
        <v>10</v>
      </c>
      <c r="G11" s="18"/>
      <c r="H11" s="18"/>
      <c r="J11" t="s">
        <v>17</v>
      </c>
      <c r="K11" t="s">
        <v>70</v>
      </c>
      <c r="L11" s="2">
        <v>293</v>
      </c>
      <c r="M11">
        <f>L11/O6*100</f>
        <v>100</v>
      </c>
      <c r="N11">
        <f>_xlfn.RANK.EQ(M11,M4:M12,0)</f>
        <v>1</v>
      </c>
    </row>
    <row r="12" spans="1:16" x14ac:dyDescent="0.25">
      <c r="A12" t="s">
        <v>17</v>
      </c>
      <c r="B12" t="s">
        <v>69</v>
      </c>
      <c r="C12" s="2">
        <v>279</v>
      </c>
      <c r="D12">
        <f>C12/G6*100</f>
        <v>99.288256227758012</v>
      </c>
      <c r="E12">
        <f>_xlfn.RANK.EQ(D12,D4:D18,0)</f>
        <v>2</v>
      </c>
      <c r="G12" s="18"/>
      <c r="H12" s="18"/>
      <c r="J12" t="s">
        <v>31</v>
      </c>
      <c r="K12" t="s">
        <v>83</v>
      </c>
      <c r="L12" s="2">
        <v>256</v>
      </c>
      <c r="M12">
        <f>L12/O6*100</f>
        <v>87.37201365187714</v>
      </c>
      <c r="N12">
        <f>_xlfn.RANK.EQ(M12,M4:M12,0)</f>
        <v>3</v>
      </c>
    </row>
    <row r="13" spans="1:16" x14ac:dyDescent="0.25">
      <c r="A13" t="s">
        <v>31</v>
      </c>
      <c r="B13" t="s">
        <v>56</v>
      </c>
      <c r="C13" s="2">
        <v>195</v>
      </c>
      <c r="D13">
        <f>C13/G6*100</f>
        <v>69.395017793594306</v>
      </c>
      <c r="E13">
        <f>_xlfn.RANK.EQ(D13,D4:D18,0)</f>
        <v>12</v>
      </c>
      <c r="G13" s="18"/>
      <c r="H13" s="18"/>
      <c r="L13" s="2"/>
    </row>
    <row r="14" spans="1:16" x14ac:dyDescent="0.25">
      <c r="A14" t="s">
        <v>25</v>
      </c>
      <c r="B14" t="s">
        <v>59</v>
      </c>
      <c r="C14" s="2">
        <v>225</v>
      </c>
      <c r="D14">
        <f>C14/G6*100</f>
        <v>80.071174377224196</v>
      </c>
      <c r="E14">
        <f>_xlfn.RANK.EQ(D14,D4:D18,0)</f>
        <v>7</v>
      </c>
      <c r="L14" s="2"/>
    </row>
    <row r="15" spans="1:16" x14ac:dyDescent="0.25">
      <c r="A15" t="s">
        <v>51</v>
      </c>
      <c r="B15" t="s">
        <v>61</v>
      </c>
      <c r="C15" s="2">
        <v>153</v>
      </c>
      <c r="D15">
        <f>C15/G6*100</f>
        <v>54.44839857651246</v>
      </c>
      <c r="E15">
        <f>_xlfn.RANK.EQ(D15,D4:D18,0)</f>
        <v>14</v>
      </c>
      <c r="L15" s="2"/>
    </row>
    <row r="16" spans="1:16" x14ac:dyDescent="0.25">
      <c r="A16" t="s">
        <v>17</v>
      </c>
      <c r="B16" t="s">
        <v>71</v>
      </c>
      <c r="C16" s="2">
        <v>267</v>
      </c>
      <c r="D16">
        <f>C16/G6*100</f>
        <v>95.017793594306056</v>
      </c>
      <c r="E16">
        <f>_xlfn.RANK.EQ(D16,D4:D18,0)</f>
        <v>3</v>
      </c>
      <c r="L16" s="2"/>
    </row>
    <row r="17" spans="1:12" x14ac:dyDescent="0.25">
      <c r="A17" t="s">
        <v>31</v>
      </c>
      <c r="B17" t="s">
        <v>62</v>
      </c>
      <c r="C17" s="2">
        <v>213</v>
      </c>
      <c r="D17">
        <f>C17/G6*100</f>
        <v>75.80071174377224</v>
      </c>
      <c r="E17">
        <f>_xlfn.RANK.EQ(D17,D4:D18,0)</f>
        <v>11</v>
      </c>
      <c r="L17" s="2"/>
    </row>
    <row r="18" spans="1:12" x14ac:dyDescent="0.25">
      <c r="A18" t="s">
        <v>17</v>
      </c>
      <c r="B18" t="s">
        <v>63</v>
      </c>
      <c r="C18" s="2">
        <v>252</v>
      </c>
      <c r="D18">
        <f>C18/G6*100</f>
        <v>89.679715302491104</v>
      </c>
      <c r="E18">
        <f>_xlfn.RANK.EQ(D18,D4:D18,0)</f>
        <v>6</v>
      </c>
      <c r="L18" s="2"/>
    </row>
    <row r="19" spans="1:12" x14ac:dyDescent="0.25">
      <c r="L19" s="2"/>
    </row>
    <row r="20" spans="1:12" x14ac:dyDescent="0.25">
      <c r="L20" s="2"/>
    </row>
    <row r="21" spans="1:12" x14ac:dyDescent="0.25">
      <c r="L21" s="2"/>
    </row>
    <row r="22" spans="1:12" x14ac:dyDescent="0.25">
      <c r="L22" s="2"/>
    </row>
    <row r="23" spans="1:12" x14ac:dyDescent="0.25">
      <c r="L23" s="2"/>
    </row>
    <row r="24" spans="1:12" x14ac:dyDescent="0.25">
      <c r="L24" s="2"/>
    </row>
    <row r="25" spans="1:12" x14ac:dyDescent="0.25">
      <c r="L25" s="2"/>
    </row>
    <row r="26" spans="1:12" x14ac:dyDescent="0.25">
      <c r="L26" s="2"/>
    </row>
    <row r="27" spans="1:12" x14ac:dyDescent="0.25">
      <c r="L27" s="2"/>
    </row>
    <row r="28" spans="1:12" x14ac:dyDescent="0.25">
      <c r="L28" s="2"/>
    </row>
    <row r="29" spans="1:12" x14ac:dyDescent="0.25">
      <c r="L29" s="2"/>
    </row>
  </sheetData>
  <sortState xmlns:xlrd2="http://schemas.microsoft.com/office/spreadsheetml/2017/richdata2" ref="A4:E35">
    <sortCondition ref="B4:B35"/>
  </sortState>
  <mergeCells count="6">
    <mergeCell ref="A1:XFD1"/>
    <mergeCell ref="A2:XFD2"/>
    <mergeCell ref="G5:H5"/>
    <mergeCell ref="G6:H6"/>
    <mergeCell ref="O5:P5"/>
    <mergeCell ref="O6:P6"/>
  </mergeCells>
  <pageMargins left="0.25" right="0.25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F12" sqref="F12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1406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84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F3" s="39" t="s">
        <v>80</v>
      </c>
    </row>
    <row r="4" spans="1:9" x14ac:dyDescent="0.25">
      <c r="A4" t="s">
        <v>17</v>
      </c>
      <c r="B4" t="s">
        <v>18</v>
      </c>
      <c r="C4" s="2">
        <v>12</v>
      </c>
      <c r="D4">
        <f>C4/H6*100</f>
        <v>52.173913043478258</v>
      </c>
      <c r="E4">
        <f>_xlfn.RANK.EQ(D4,D4:D11,0)</f>
        <v>7</v>
      </c>
    </row>
    <row r="5" spans="1:9" x14ac:dyDescent="0.25">
      <c r="A5" t="s">
        <v>31</v>
      </c>
      <c r="B5" t="s">
        <v>21</v>
      </c>
      <c r="C5" s="2">
        <v>10</v>
      </c>
      <c r="D5">
        <f>C5/H6*100</f>
        <v>43.478260869565219</v>
      </c>
      <c r="E5">
        <f>_xlfn.RANK.EQ(D5,D4:D11,0)</f>
        <v>8</v>
      </c>
      <c r="G5" s="41"/>
      <c r="H5" s="64" t="s">
        <v>78</v>
      </c>
      <c r="I5" s="65"/>
    </row>
    <row r="6" spans="1:9" x14ac:dyDescent="0.25">
      <c r="A6" t="s">
        <v>31</v>
      </c>
      <c r="B6" t="s">
        <v>22</v>
      </c>
      <c r="C6" s="2">
        <v>18</v>
      </c>
      <c r="D6">
        <f>C6/H6*100</f>
        <v>78.260869565217391</v>
      </c>
      <c r="E6">
        <f>_xlfn.RANK.EQ(D6,D4:D11,0)</f>
        <v>4</v>
      </c>
      <c r="F6">
        <v>4</v>
      </c>
      <c r="H6" s="58">
        <v>23</v>
      </c>
      <c r="I6" s="59"/>
    </row>
    <row r="7" spans="1:9" x14ac:dyDescent="0.25">
      <c r="A7" t="s">
        <v>17</v>
      </c>
      <c r="B7" t="s">
        <v>23</v>
      </c>
      <c r="C7" s="2">
        <v>16</v>
      </c>
      <c r="D7">
        <f>C7/H6*100</f>
        <v>69.565217391304344</v>
      </c>
      <c r="E7">
        <f>_xlfn.RANK.EQ(D7,D4:D11,0)</f>
        <v>5</v>
      </c>
      <c r="H7" s="17"/>
      <c r="I7" s="17"/>
    </row>
    <row r="8" spans="1:9" x14ac:dyDescent="0.25">
      <c r="A8" t="s">
        <v>31</v>
      </c>
      <c r="B8" t="s">
        <v>77</v>
      </c>
      <c r="C8" s="2">
        <v>23</v>
      </c>
      <c r="D8">
        <f>C8/H6*100</f>
        <v>100</v>
      </c>
      <c r="E8">
        <f>_xlfn.RANK.EQ(D8,D4:D11,0)</f>
        <v>1</v>
      </c>
      <c r="F8">
        <v>1</v>
      </c>
      <c r="H8" s="18"/>
      <c r="I8" s="18"/>
    </row>
    <row r="9" spans="1:9" x14ac:dyDescent="0.25">
      <c r="A9" t="s">
        <v>25</v>
      </c>
      <c r="B9" t="s">
        <v>26</v>
      </c>
      <c r="C9" s="2">
        <v>13</v>
      </c>
      <c r="D9">
        <f>C9/H6*100</f>
        <v>56.521739130434781</v>
      </c>
      <c r="E9">
        <f>_xlfn.RANK.EQ(D9,D4:D11,0)</f>
        <v>6</v>
      </c>
      <c r="H9" s="18"/>
      <c r="I9" s="18"/>
    </row>
    <row r="10" spans="1:9" x14ac:dyDescent="0.25">
      <c r="A10" t="s">
        <v>17</v>
      </c>
      <c r="B10" t="s">
        <v>27</v>
      </c>
      <c r="C10" s="2">
        <v>21</v>
      </c>
      <c r="D10">
        <f>C10/H6*100</f>
        <v>91.304347826086953</v>
      </c>
      <c r="E10">
        <f>_xlfn.RANK.EQ(D10,D4:D11,0)</f>
        <v>3</v>
      </c>
      <c r="F10">
        <v>3</v>
      </c>
      <c r="H10" s="18"/>
      <c r="I10" s="18"/>
    </row>
    <row r="11" spans="1:9" x14ac:dyDescent="0.25">
      <c r="A11" t="s">
        <v>17</v>
      </c>
      <c r="B11" t="s">
        <v>28</v>
      </c>
      <c r="C11" s="2">
        <v>23</v>
      </c>
      <c r="D11">
        <f>C11/H6*100</f>
        <v>100</v>
      </c>
      <c r="E11">
        <v>1</v>
      </c>
      <c r="F11">
        <v>2</v>
      </c>
      <c r="H11" s="18"/>
      <c r="I11" s="18"/>
    </row>
    <row r="12" spans="1:9" x14ac:dyDescent="0.25">
      <c r="A12" t="s">
        <v>17</v>
      </c>
      <c r="B12" t="s">
        <v>29</v>
      </c>
      <c r="C12" s="2">
        <v>18</v>
      </c>
      <c r="D12">
        <v>78.260869569999997</v>
      </c>
      <c r="E12">
        <v>4</v>
      </c>
      <c r="F12">
        <v>5</v>
      </c>
      <c r="H12" s="18"/>
      <c r="I12" s="18"/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"/>
  <sheetViews>
    <sheetView topLeftCell="A2" workbookViewId="0">
      <selection activeCell="D25" sqref="D25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285156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85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74</v>
      </c>
      <c r="D3" s="5" t="s">
        <v>75</v>
      </c>
      <c r="E3" s="15" t="s">
        <v>76</v>
      </c>
      <c r="F3" s="39" t="s">
        <v>80</v>
      </c>
    </row>
    <row r="4" spans="1:9" ht="15.75" thickBot="1" x14ac:dyDescent="0.3">
      <c r="A4" t="s">
        <v>31</v>
      </c>
      <c r="B4" t="s">
        <v>32</v>
      </c>
      <c r="C4" s="2">
        <v>21</v>
      </c>
      <c r="D4">
        <f>C4/H6*100</f>
        <v>44.680851063829785</v>
      </c>
      <c r="E4">
        <f>_xlfn.RANK.EQ(D4,D4:D19,0)</f>
        <v>15</v>
      </c>
    </row>
    <row r="5" spans="1:9" x14ac:dyDescent="0.25">
      <c r="A5" t="s">
        <v>31</v>
      </c>
      <c r="B5" t="s">
        <v>33</v>
      </c>
      <c r="C5" s="2">
        <v>26</v>
      </c>
      <c r="D5">
        <f>C5/H6*100</f>
        <v>55.319148936170215</v>
      </c>
      <c r="E5">
        <f>_xlfn.RANK.EQ(D5,D4:D19,0)</f>
        <v>14</v>
      </c>
      <c r="H5" s="64" t="s">
        <v>78</v>
      </c>
      <c r="I5" s="65"/>
    </row>
    <row r="6" spans="1:9" x14ac:dyDescent="0.25">
      <c r="A6" t="s">
        <v>31</v>
      </c>
      <c r="B6" t="s">
        <v>34</v>
      </c>
      <c r="C6" s="2">
        <v>38</v>
      </c>
      <c r="D6">
        <f>C6/H6*100</f>
        <v>80.851063829787222</v>
      </c>
      <c r="E6">
        <f>_xlfn.RANK.EQ(D6,D4:D19,0)</f>
        <v>5</v>
      </c>
      <c r="F6">
        <v>5</v>
      </c>
      <c r="H6" s="58">
        <v>47</v>
      </c>
      <c r="I6" s="59"/>
    </row>
    <row r="7" spans="1:9" x14ac:dyDescent="0.25">
      <c r="A7" t="s">
        <v>25</v>
      </c>
      <c r="B7" t="s">
        <v>35</v>
      </c>
      <c r="C7" s="2">
        <v>37</v>
      </c>
      <c r="D7">
        <f>C7/H6*100</f>
        <v>78.723404255319153</v>
      </c>
      <c r="E7">
        <f>_xlfn.RANK.EQ(D7,D4:D19,0)</f>
        <v>6</v>
      </c>
      <c r="H7" s="17"/>
      <c r="I7" s="17"/>
    </row>
    <row r="8" spans="1:9" x14ac:dyDescent="0.25">
      <c r="A8" t="s">
        <v>17</v>
      </c>
      <c r="B8" t="s">
        <v>36</v>
      </c>
      <c r="C8" s="2">
        <v>31</v>
      </c>
      <c r="D8">
        <f>C8/H6*100</f>
        <v>65.957446808510639</v>
      </c>
      <c r="E8">
        <f>_xlfn.RANK.EQ(D8,D4:D19,0)</f>
        <v>12</v>
      </c>
      <c r="H8" s="18"/>
      <c r="I8" s="18"/>
    </row>
    <row r="9" spans="1:9" x14ac:dyDescent="0.25">
      <c r="A9" t="s">
        <v>31</v>
      </c>
      <c r="B9" t="s">
        <v>37</v>
      </c>
      <c r="C9" s="2">
        <v>42</v>
      </c>
      <c r="D9">
        <f>C9/H6*100</f>
        <v>89.361702127659569</v>
      </c>
      <c r="E9">
        <f>_xlfn.RANK.EQ(D9,D4:D19,0)</f>
        <v>3</v>
      </c>
      <c r="F9">
        <v>3</v>
      </c>
      <c r="H9" s="18"/>
      <c r="I9" s="18"/>
    </row>
    <row r="10" spans="1:9" x14ac:dyDescent="0.25">
      <c r="A10" t="s">
        <v>17</v>
      </c>
      <c r="B10" t="s">
        <v>38</v>
      </c>
      <c r="C10" s="2">
        <v>47</v>
      </c>
      <c r="D10">
        <f>C10/H6*100</f>
        <v>100</v>
      </c>
      <c r="E10">
        <f>_xlfn.RANK.EQ(D10,D4:D19,0)</f>
        <v>1</v>
      </c>
      <c r="F10">
        <v>1</v>
      </c>
      <c r="H10" s="18"/>
      <c r="I10" s="18"/>
    </row>
    <row r="11" spans="1:9" x14ac:dyDescent="0.25">
      <c r="A11" t="s">
        <v>25</v>
      </c>
      <c r="B11" t="s">
        <v>39</v>
      </c>
      <c r="C11" s="2">
        <v>35</v>
      </c>
      <c r="D11">
        <f>C11/H6*100</f>
        <v>74.468085106382972</v>
      </c>
      <c r="E11">
        <f>_xlfn.RANK.EQ(D11,D4:D19,0)</f>
        <v>8</v>
      </c>
      <c r="H11" s="18"/>
      <c r="I11" s="18"/>
    </row>
    <row r="12" spans="1:9" x14ac:dyDescent="0.25">
      <c r="A12" t="s">
        <v>42</v>
      </c>
      <c r="B12" t="s">
        <v>86</v>
      </c>
      <c r="D12">
        <f>C12/H6*100</f>
        <v>0</v>
      </c>
      <c r="E12">
        <f>_xlfn.RANK.EQ(D12,D4:D19,0)</f>
        <v>16</v>
      </c>
      <c r="H12" s="18"/>
      <c r="I12" s="18"/>
    </row>
    <row r="13" spans="1:9" x14ac:dyDescent="0.25">
      <c r="A13" t="s">
        <v>25</v>
      </c>
      <c r="B13" t="s">
        <v>40</v>
      </c>
      <c r="C13" s="2">
        <v>33</v>
      </c>
      <c r="D13">
        <f>C13/H6*100</f>
        <v>70.212765957446805</v>
      </c>
      <c r="E13">
        <f>_xlfn.RANK.EQ(D13,D4:D19,0)</f>
        <v>11</v>
      </c>
    </row>
    <row r="14" spans="1:9" x14ac:dyDescent="0.25">
      <c r="A14" t="s">
        <v>17</v>
      </c>
      <c r="B14" t="s">
        <v>41</v>
      </c>
      <c r="C14" s="2">
        <v>34</v>
      </c>
      <c r="D14">
        <f>C14/H6*100</f>
        <v>72.340425531914903</v>
      </c>
      <c r="E14">
        <f>_xlfn.RANK.EQ(D14,D4:D19,0)</f>
        <v>9</v>
      </c>
    </row>
    <row r="15" spans="1:9" x14ac:dyDescent="0.25">
      <c r="A15" t="s">
        <v>42</v>
      </c>
      <c r="B15" t="s">
        <v>43</v>
      </c>
      <c r="C15" s="2">
        <v>37</v>
      </c>
      <c r="D15">
        <f>C15/H6*100</f>
        <v>78.723404255319153</v>
      </c>
      <c r="E15">
        <f>_xlfn.RANK.EQ(D15,D4:D19,0)</f>
        <v>6</v>
      </c>
    </row>
    <row r="16" spans="1:9" x14ac:dyDescent="0.25">
      <c r="A16" t="s">
        <v>17</v>
      </c>
      <c r="B16" t="s">
        <v>71</v>
      </c>
      <c r="C16" s="2">
        <v>34</v>
      </c>
      <c r="D16">
        <f>C16/H6*100</f>
        <v>72.340425531914903</v>
      </c>
      <c r="E16">
        <f>_xlfn.RANK.EQ(D16,D4:D19,0)</f>
        <v>9</v>
      </c>
    </row>
    <row r="17" spans="1:7" x14ac:dyDescent="0.25">
      <c r="A17" t="s">
        <v>17</v>
      </c>
      <c r="B17" t="s">
        <v>72</v>
      </c>
      <c r="C17" s="2">
        <v>43</v>
      </c>
      <c r="D17">
        <f>C17/H6*100</f>
        <v>91.489361702127653</v>
      </c>
      <c r="E17">
        <f>_xlfn.RANK.EQ(D17,D4:D19,0)</f>
        <v>2</v>
      </c>
      <c r="F17">
        <v>2</v>
      </c>
      <c r="G17" s="44"/>
    </row>
    <row r="18" spans="1:7" x14ac:dyDescent="0.25">
      <c r="A18" t="s">
        <v>31</v>
      </c>
      <c r="B18" t="s">
        <v>44</v>
      </c>
      <c r="C18" s="2">
        <v>27</v>
      </c>
      <c r="D18">
        <f>C18/H6*100</f>
        <v>57.446808510638306</v>
      </c>
      <c r="E18">
        <f>_xlfn.RANK.EQ(D18,D4:D19,0)</f>
        <v>13</v>
      </c>
      <c r="G18" s="45"/>
    </row>
    <row r="19" spans="1:7" x14ac:dyDescent="0.25">
      <c r="A19" t="s">
        <v>17</v>
      </c>
      <c r="B19" t="s">
        <v>45</v>
      </c>
      <c r="C19" s="2">
        <v>40</v>
      </c>
      <c r="D19">
        <f>C19/H6*100</f>
        <v>85.106382978723403</v>
      </c>
      <c r="E19">
        <f>_xlfn.RANK.EQ(D19,D4:D19,0)</f>
        <v>4</v>
      </c>
      <c r="F19">
        <v>4</v>
      </c>
      <c r="G19" s="45"/>
    </row>
    <row r="21" spans="1:7" x14ac:dyDescent="0.25">
      <c r="G21" s="41"/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Junior Division Shoot</vt:lpstr>
      <vt:lpstr>Intermediate Division Shoot</vt:lpstr>
      <vt:lpstr>Sr Rimfire Division Shoot </vt:lpstr>
      <vt:lpstr>Sr Central Fire Division Shoot</vt:lpstr>
      <vt:lpstr>Junior Interview</vt:lpstr>
      <vt:lpstr>Intermediate Interview</vt:lpstr>
      <vt:lpstr>Senior Interview</vt:lpstr>
      <vt:lpstr>Junior Test</vt:lpstr>
      <vt:lpstr>Intermediate Test</vt:lpstr>
      <vt:lpstr>Senior Test</vt:lpstr>
      <vt:lpstr>Junior Overall</vt:lpstr>
      <vt:lpstr>Intermediate Overall</vt:lpstr>
      <vt:lpstr>Sr Rimfire Overall</vt:lpstr>
      <vt:lpstr>Sr Central Fire Overall</vt:lpstr>
      <vt:lpstr>State Overall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Schafer, Catherine</dc:creator>
  <cp:keywords/>
  <dc:description/>
  <cp:lastModifiedBy>toddk</cp:lastModifiedBy>
  <cp:revision/>
  <dcterms:created xsi:type="dcterms:W3CDTF">2018-06-20T15:35:24Z</dcterms:created>
  <dcterms:modified xsi:type="dcterms:W3CDTF">2022-12-22T18:02:37Z</dcterms:modified>
  <cp:category/>
  <cp:contentStatus/>
</cp:coreProperties>
</file>